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195" windowWidth="15600" windowHeight="11760" activeTab="0"/>
  </bookViews>
  <sheets>
    <sheet name="Shinglas" sheetId="1" r:id="rId1"/>
  </sheets>
  <definedNames>
    <definedName name="_xlnm.Print_Area" localSheetId="0">'Shinglas'!$A$1:$G$69</definedName>
  </definedNames>
  <calcPr fullCalcOnLoad="1" refMode="R1C1"/>
</workbook>
</file>

<file path=xl/sharedStrings.xml><?xml version="1.0" encoding="utf-8"?>
<sst xmlns="http://schemas.openxmlformats.org/spreadsheetml/2006/main" count="168" uniqueCount="62">
  <si>
    <t>м.кв.</t>
  </si>
  <si>
    <t>упак.</t>
  </si>
  <si>
    <t>Комплектующие для гибкой черепицы ШИНГЛАС</t>
  </si>
  <si>
    <t>рулон</t>
  </si>
  <si>
    <t>тюбик</t>
  </si>
  <si>
    <t>банка</t>
  </si>
  <si>
    <t>шт.</t>
  </si>
  <si>
    <t>розница</t>
  </si>
  <si>
    <t>п.м.</t>
  </si>
  <si>
    <t>Гвозди кровельные с увеличенной шляпкой , 3 х 30-25 мм   (упак. 5кг.)</t>
  </si>
  <si>
    <t xml:space="preserve"> ГИБКАЯ ЧЕРЕПИЦА SHINGLAS</t>
  </si>
  <si>
    <t>производство -  Россия</t>
  </si>
  <si>
    <t xml:space="preserve">Цены указаны в  рублях </t>
  </si>
  <si>
    <t>НАИМЕНОВАНИЕ</t>
  </si>
  <si>
    <t>Мастика "Фиксер" тюбик 0,3 л</t>
  </si>
  <si>
    <t>Мастика "Фиксер", банка  3л/3,6кг</t>
  </si>
  <si>
    <t xml:space="preserve">Мастика "Фиксер" банка 10л/12кг  </t>
  </si>
  <si>
    <r>
      <t xml:space="preserve">Подкладочный ковер </t>
    </r>
    <r>
      <rPr>
        <sz val="11"/>
        <rFont val="Arial"/>
        <family val="2"/>
      </rPr>
      <t xml:space="preserve">ANDEREP Prof (полиэстер/ полиэфир), 0,8 мм, рулон  40 х 1 м                        </t>
    </r>
  </si>
  <si>
    <r>
      <t xml:space="preserve">ФИНСКАЯ ЧЕРЕПИЦА  </t>
    </r>
    <r>
      <rPr>
        <sz val="12"/>
        <color indexed="9"/>
        <rFont val="Arial"/>
        <family val="2"/>
      </rPr>
      <t xml:space="preserve">  </t>
    </r>
    <r>
      <rPr>
        <b/>
        <sz val="12"/>
        <color indexed="9"/>
        <rFont val="Arial"/>
        <family val="2"/>
      </rPr>
      <t xml:space="preserve">    </t>
    </r>
  </si>
  <si>
    <r>
      <t xml:space="preserve">ШИНГЛАС КЛАССИК   </t>
    </r>
    <r>
      <rPr>
        <b/>
        <sz val="12"/>
        <color indexed="9"/>
        <rFont val="Arial"/>
        <family val="2"/>
      </rPr>
      <t xml:space="preserve">  </t>
    </r>
  </si>
  <si>
    <t xml:space="preserve">ШИНГЛАС УЛЬТРА </t>
  </si>
  <si>
    <r>
      <t xml:space="preserve">Подкладочный ковер </t>
    </r>
    <r>
      <rPr>
        <sz val="11"/>
        <rFont val="Arial"/>
        <family val="2"/>
      </rPr>
      <t xml:space="preserve">ANDEREP GL (стеклохолст), 0,8 мм, рулон  15 х 1 м                        </t>
    </r>
  </si>
  <si>
    <r>
      <t xml:space="preserve">Подкладочный ковер </t>
    </r>
    <r>
      <rPr>
        <sz val="11"/>
        <rFont val="Arial"/>
        <family val="2"/>
      </rPr>
      <t xml:space="preserve">ANDEREP Ultra (Барьер ОС ЧГ) (самоклейка), рулон  15 х 1 м                        </t>
    </r>
  </si>
  <si>
    <t>договорная</t>
  </si>
  <si>
    <r>
      <rPr>
        <b/>
        <sz val="11"/>
        <rFont val="Arial"/>
        <family val="2"/>
      </rPr>
      <t>Ламинированная двуслойная черепица ДЖАЗ</t>
    </r>
    <r>
      <rPr>
        <sz val="12"/>
        <rFont val="Arial"/>
        <family val="2"/>
      </rPr>
      <t xml:space="preserve"> (Драконий зуб) ,</t>
    </r>
    <r>
      <rPr>
        <sz val="11"/>
        <rFont val="Arial"/>
        <family val="2"/>
      </rPr>
      <t xml:space="preserve"> упак. 2,0 м² </t>
    </r>
    <r>
      <rPr>
        <sz val="11"/>
        <color indexed="20"/>
        <rFont val="Arial"/>
        <family val="2"/>
      </rPr>
      <t>терра, индиго, коррида, аликанте, барселона, кастилия, севилья, тоскана</t>
    </r>
  </si>
  <si>
    <r>
      <t>от 100 м</t>
    </r>
    <r>
      <rPr>
        <vertAlign val="superscript"/>
        <sz val="10"/>
        <rFont val="Arial"/>
        <family val="2"/>
      </rPr>
      <t>2</t>
    </r>
  </si>
  <si>
    <r>
      <t>от 450 м</t>
    </r>
    <r>
      <rPr>
        <vertAlign val="superscript"/>
        <sz val="10"/>
        <rFont val="Arial"/>
        <family val="2"/>
      </rPr>
      <t>2</t>
    </r>
  </si>
  <si>
    <r>
      <t>от 750 м</t>
    </r>
    <r>
      <rPr>
        <vertAlign val="superscript"/>
        <sz val="10"/>
        <rFont val="Arial"/>
        <family val="2"/>
      </rPr>
      <t>2</t>
    </r>
  </si>
  <si>
    <t>ед. изм.</t>
  </si>
  <si>
    <r>
      <t>от 300 м</t>
    </r>
    <r>
      <rPr>
        <vertAlign val="superscript"/>
        <sz val="10"/>
        <rFont val="Arial"/>
        <family val="2"/>
      </rPr>
      <t>2</t>
    </r>
  </si>
  <si>
    <r>
      <t>ФИНСКАЯ ЧЕРЕПИЦА</t>
    </r>
    <r>
      <rPr>
        <sz val="11"/>
        <rFont val="Arial"/>
        <family val="2"/>
      </rPr>
      <t xml:space="preserve"> (Соната), упак. 3 м²  </t>
    </r>
    <r>
      <rPr>
        <sz val="11"/>
        <color indexed="20"/>
        <rFont val="Arial"/>
        <family val="2"/>
      </rPr>
      <t>зеленый, красный, коричневый, серый</t>
    </r>
  </si>
  <si>
    <r>
      <t>Ламинированная двуслойная черепица РАНЧО,</t>
    </r>
    <r>
      <rPr>
        <sz val="11"/>
        <rFont val="Arial"/>
        <family val="2"/>
      </rPr>
      <t xml:space="preserve"> упак. 2,0 м²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sz val="11"/>
        <color indexed="20"/>
        <rFont val="Arial"/>
        <family val="2"/>
      </rPr>
      <t xml:space="preserve">коричневый, серый, красный, </t>
    </r>
    <r>
      <rPr>
        <b/>
        <i/>
        <sz val="11"/>
        <color indexed="10"/>
        <rFont val="Arial"/>
        <family val="2"/>
      </rPr>
      <t xml:space="preserve">бронзовый </t>
    </r>
  </si>
  <si>
    <r>
      <t>Ламинированная двуслойная черепица КАНТРИ,</t>
    </r>
    <r>
      <rPr>
        <sz val="11"/>
        <rFont val="Arial"/>
        <family val="2"/>
      </rPr>
      <t xml:space="preserve"> упак. 2,6 м²,  </t>
    </r>
    <r>
      <rPr>
        <sz val="11"/>
        <color indexed="20"/>
        <rFont val="Arial"/>
        <family val="2"/>
      </rPr>
      <t xml:space="preserve">аризона, атланта, мичиган, огайо, онтарио, техас, юта, алабама, </t>
    </r>
    <r>
      <rPr>
        <sz val="11"/>
        <color indexed="20"/>
        <rFont val="Arial"/>
        <family val="2"/>
      </rPr>
      <t xml:space="preserve">индиана  </t>
    </r>
  </si>
  <si>
    <r>
      <t>ФИНСКАЯ ЧЕРЕПИЦА</t>
    </r>
    <r>
      <rPr>
        <sz val="11"/>
        <rFont val="Arial"/>
        <family val="2"/>
      </rPr>
      <t xml:space="preserve"> (Аккорд), упак. 3 м²  </t>
    </r>
    <r>
      <rPr>
        <sz val="11"/>
        <color indexed="20"/>
        <rFont val="Arial"/>
        <family val="2"/>
      </rPr>
      <t>, красный, коричневый, серый</t>
    </r>
  </si>
  <si>
    <r>
      <t xml:space="preserve">КАДРИЛЬ </t>
    </r>
    <r>
      <rPr>
        <sz val="11"/>
        <rFont val="Arial"/>
        <family val="2"/>
      </rPr>
      <t>(СОНАТА),</t>
    </r>
    <r>
      <rPr>
        <sz val="11"/>
        <color indexed="20"/>
        <rFont val="Arial"/>
        <family val="2"/>
      </rPr>
      <t xml:space="preserve"> </t>
    </r>
    <r>
      <rPr>
        <sz val="11"/>
        <rFont val="Arial"/>
        <family val="2"/>
      </rPr>
      <t xml:space="preserve">упак. 3,0 м² </t>
    </r>
    <r>
      <rPr>
        <sz val="11"/>
        <color indexed="20"/>
        <rFont val="Arial"/>
        <family val="2"/>
      </rPr>
      <t xml:space="preserve"> нефрит (зеленый), турмалин (красный), оникс (виски), агат (коричневый), ящма (красно-коричневый), </t>
    </r>
    <r>
      <rPr>
        <b/>
        <i/>
        <sz val="11"/>
        <color indexed="10"/>
        <rFont val="Arial"/>
        <family val="2"/>
      </rPr>
      <t>гранат</t>
    </r>
  </si>
  <si>
    <r>
      <t>ТАНГО,</t>
    </r>
    <r>
      <rPr>
        <sz val="11"/>
        <rFont val="Arial"/>
        <family val="2"/>
      </rPr>
      <t xml:space="preserve">   упак. 3,0 м²   </t>
    </r>
    <r>
      <rPr>
        <sz val="11"/>
        <color indexed="20"/>
        <rFont val="Arial"/>
        <family val="2"/>
      </rPr>
      <t xml:space="preserve"> </t>
    </r>
    <r>
      <rPr>
        <sz val="11"/>
        <color indexed="20"/>
        <rFont val="Arial"/>
        <family val="2"/>
      </rPr>
      <t>осенний, кленовый (красный), панговый</t>
    </r>
    <r>
      <rPr>
        <b/>
        <sz val="14"/>
        <color indexed="10"/>
        <rFont val="Arial"/>
        <family val="2"/>
      </rPr>
      <t>*</t>
    </r>
    <r>
      <rPr>
        <sz val="11"/>
        <color indexed="20"/>
        <rFont val="Arial"/>
        <family val="2"/>
      </rPr>
      <t xml:space="preserve">, хвойный </t>
    </r>
    <r>
      <rPr>
        <b/>
        <sz val="14"/>
        <color indexed="10"/>
        <rFont val="Arial"/>
        <family val="2"/>
      </rPr>
      <t>*</t>
    </r>
    <r>
      <rPr>
        <sz val="11"/>
        <color indexed="20"/>
        <rFont val="Arial"/>
        <family val="2"/>
      </rPr>
      <t xml:space="preserve"> (зеленый)</t>
    </r>
  </si>
  <si>
    <r>
      <rPr>
        <b/>
        <sz val="11"/>
        <rFont val="Arial"/>
        <family val="2"/>
      </rPr>
      <t xml:space="preserve">МОДЕРН (БРИКС), </t>
    </r>
    <r>
      <rPr>
        <sz val="11"/>
        <rFont val="Arial"/>
        <family val="2"/>
      </rPr>
      <t xml:space="preserve">  упак. 3,0 м²  </t>
    </r>
    <r>
      <rPr>
        <sz val="11"/>
        <color indexed="20"/>
        <rFont val="Arial"/>
        <family val="2"/>
      </rPr>
      <t>золотая дюна, песчаное плато, красный мрамор, горный ледник</t>
    </r>
    <r>
      <rPr>
        <sz val="11"/>
        <rFont val="Arial"/>
        <family val="2"/>
      </rPr>
      <t xml:space="preserve"> </t>
    </r>
    <r>
      <rPr>
        <i/>
        <sz val="11"/>
        <color indexed="10"/>
        <rFont val="Arial"/>
        <family val="2"/>
      </rPr>
      <t xml:space="preserve"> </t>
    </r>
  </si>
  <si>
    <r>
      <t xml:space="preserve">САМБА </t>
    </r>
    <r>
      <rPr>
        <sz val="11"/>
        <rFont val="Arial"/>
        <family val="2"/>
      </rPr>
      <t>(СОНАТА)</t>
    </r>
    <r>
      <rPr>
        <sz val="11"/>
        <color indexed="20"/>
        <rFont val="Arial"/>
        <family val="2"/>
      </rPr>
      <t xml:space="preserve">, </t>
    </r>
    <r>
      <rPr>
        <sz val="11"/>
        <rFont val="Arial"/>
        <family val="2"/>
      </rPr>
      <t>упак. 3,0 м²</t>
    </r>
    <r>
      <rPr>
        <sz val="11"/>
        <color indexed="20"/>
        <rFont val="Arial"/>
        <family val="2"/>
      </rPr>
      <t xml:space="preserve"> </t>
    </r>
    <r>
      <rPr>
        <sz val="11"/>
        <color indexed="20"/>
        <rFont val="Arial"/>
        <family val="2"/>
      </rPr>
      <t>красный, коричневый, зеленый</t>
    </r>
    <r>
      <rPr>
        <b/>
        <sz val="14"/>
        <color indexed="10"/>
        <rFont val="Arial"/>
        <family val="2"/>
      </rPr>
      <t>*</t>
    </r>
    <r>
      <rPr>
        <sz val="11"/>
        <color indexed="20"/>
        <rFont val="Arial"/>
        <family val="2"/>
      </rPr>
      <t>, антик</t>
    </r>
    <r>
      <rPr>
        <b/>
        <sz val="14"/>
        <color indexed="10"/>
        <rFont val="Arial"/>
        <family val="2"/>
      </rPr>
      <t>*</t>
    </r>
    <r>
      <rPr>
        <sz val="11"/>
        <color indexed="20"/>
        <rFont val="Arial"/>
        <family val="2"/>
      </rPr>
      <t>, серый</t>
    </r>
    <r>
      <rPr>
        <b/>
        <sz val="14"/>
        <color indexed="10"/>
        <rFont val="Arial"/>
        <family val="2"/>
      </rPr>
      <t>*</t>
    </r>
    <r>
      <rPr>
        <sz val="11"/>
        <color indexed="20"/>
        <rFont val="Arial"/>
        <family val="2"/>
      </rPr>
      <t>,</t>
    </r>
    <r>
      <rPr>
        <sz val="11"/>
        <color indexed="6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рубин, малахит, янтарь</t>
    </r>
  </si>
  <si>
    <r>
      <t xml:space="preserve">ФОКСТРОТ </t>
    </r>
    <r>
      <rPr>
        <sz val="11"/>
        <rFont val="Arial"/>
        <family val="2"/>
      </rPr>
      <t xml:space="preserve">(АККОРД) , упак. 3,0 м² </t>
    </r>
    <r>
      <rPr>
        <sz val="11"/>
        <color indexed="20"/>
        <rFont val="Arial"/>
        <family val="2"/>
      </rPr>
      <t xml:space="preserve">миндаль,  сандал, рябина (джайв красный), эвкалипт (джайв зеленый), </t>
    </r>
    <r>
      <rPr>
        <b/>
        <sz val="11"/>
        <color indexed="10"/>
        <rFont val="Arial"/>
        <family val="2"/>
      </rPr>
      <t>кедр, тополь, терн</t>
    </r>
  </si>
  <si>
    <r>
      <t xml:space="preserve">ФЛАМЕНКО </t>
    </r>
    <r>
      <rPr>
        <sz val="11"/>
        <rFont val="Arial"/>
        <family val="2"/>
      </rPr>
      <t>(ТРИО),</t>
    </r>
    <r>
      <rPr>
        <sz val="11"/>
        <color indexed="20"/>
        <rFont val="Arial"/>
        <family val="2"/>
      </rPr>
      <t xml:space="preserve"> </t>
    </r>
    <r>
      <rPr>
        <sz val="11"/>
        <rFont val="Arial"/>
        <family val="2"/>
      </rPr>
      <t xml:space="preserve">упак. 3м²  </t>
    </r>
    <r>
      <rPr>
        <sz val="11"/>
        <color indexed="20"/>
        <rFont val="Arial"/>
        <family val="2"/>
      </rPr>
      <t>толедо</t>
    </r>
    <r>
      <rPr>
        <sz val="14"/>
        <color indexed="10"/>
        <rFont val="Arial"/>
        <family val="2"/>
      </rPr>
      <t>*</t>
    </r>
    <r>
      <rPr>
        <sz val="11"/>
        <color indexed="20"/>
        <rFont val="Arial"/>
        <family val="2"/>
      </rPr>
      <t>, гранада</t>
    </r>
    <r>
      <rPr>
        <b/>
        <sz val="14"/>
        <color indexed="10"/>
        <rFont val="Arial"/>
        <family val="2"/>
      </rPr>
      <t>*</t>
    </r>
    <r>
      <rPr>
        <sz val="11"/>
        <color indexed="20"/>
        <rFont val="Arial"/>
        <family val="2"/>
      </rPr>
      <t>, валенсия</t>
    </r>
    <r>
      <rPr>
        <b/>
        <sz val="14"/>
        <color indexed="10"/>
        <rFont val="Arial"/>
        <family val="2"/>
      </rPr>
      <t>*</t>
    </r>
    <r>
      <rPr>
        <sz val="11"/>
        <color indexed="20"/>
        <rFont val="Arial"/>
        <family val="2"/>
      </rPr>
      <t>, арагон</t>
    </r>
    <r>
      <rPr>
        <b/>
        <sz val="14"/>
        <color indexed="10"/>
        <rFont val="Arial"/>
        <family val="2"/>
      </rPr>
      <t>*</t>
    </r>
    <r>
      <rPr>
        <sz val="11"/>
        <color indexed="20"/>
        <rFont val="Arial"/>
        <family val="2"/>
      </rPr>
      <t>, антик</t>
    </r>
    <r>
      <rPr>
        <b/>
        <sz val="14"/>
        <color indexed="10"/>
        <rFont val="Arial"/>
        <family val="2"/>
      </rPr>
      <t>*</t>
    </r>
    <r>
      <rPr>
        <sz val="11"/>
        <color indexed="20"/>
        <rFont val="Arial"/>
        <family val="2"/>
      </rPr>
      <t>, коричневый</t>
    </r>
    <r>
      <rPr>
        <sz val="11"/>
        <color indexed="10"/>
        <rFont val="Arial"/>
        <family val="2"/>
      </rPr>
      <t xml:space="preserve"> </t>
    </r>
    <r>
      <rPr>
        <sz val="14"/>
        <color indexed="10"/>
        <rFont val="Calibri"/>
        <family val="2"/>
      </rPr>
      <t>*</t>
    </r>
  </si>
  <si>
    <r>
      <t>Конек/карниз</t>
    </r>
    <r>
      <rPr>
        <sz val="11"/>
        <rFont val="Arial"/>
        <family val="2"/>
      </rPr>
      <t>, упак. 3 м</t>
    </r>
    <r>
      <rPr>
        <sz val="11"/>
        <rFont val="Arial Cyr"/>
        <family val="2"/>
      </rPr>
      <t xml:space="preserve">², </t>
    </r>
    <r>
      <rPr>
        <sz val="11"/>
        <rFont val="Arial"/>
        <family val="2"/>
      </rPr>
      <t xml:space="preserve">(7,2 п.м.конька / 12 п.м. карниза) </t>
    </r>
    <r>
      <rPr>
        <sz val="11"/>
        <color indexed="20"/>
        <rFont val="Arial"/>
        <family val="2"/>
      </rPr>
      <t>красный микс, серый микс, зеленый микс, коричневый микс</t>
    </r>
  </si>
  <si>
    <t>ЛАМИНИРОВАННАЯ ЧЕРЕПИЦА (ДВУХ- И ТРЕХСЛОЙНАЯ ЧЕРЕПИЦА)</t>
  </si>
  <si>
    <r>
      <t>ДЖАЙВ</t>
    </r>
    <r>
      <rPr>
        <sz val="11"/>
        <rFont val="Arial"/>
        <family val="2"/>
      </rPr>
      <t xml:space="preserve"> (АККОРД) , упак. 3 м² </t>
    </r>
    <r>
      <rPr>
        <sz val="11"/>
        <color indexed="20"/>
        <rFont val="Arial"/>
        <family val="2"/>
      </rPr>
      <t>красный, коричневый, серый.</t>
    </r>
  </si>
  <si>
    <r>
      <t>ДЖАЙВ</t>
    </r>
    <r>
      <rPr>
        <sz val="11"/>
        <rFont val="Arial"/>
        <family val="2"/>
      </rPr>
      <t xml:space="preserve"> (АККОРД) , упак. 3 м² </t>
    </r>
    <r>
      <rPr>
        <sz val="11"/>
        <color indexed="20"/>
        <rFont val="Arial"/>
        <family val="2"/>
      </rPr>
      <t>синий</t>
    </r>
  </si>
  <si>
    <r>
      <t>Подкладочный ковер</t>
    </r>
    <r>
      <rPr>
        <sz val="11"/>
        <rFont val="Arial"/>
        <family val="2"/>
      </rPr>
      <t xml:space="preserve"> ГЧ 15 х 1 м                      </t>
    </r>
  </si>
  <si>
    <t>Антисептик кровельный 1л</t>
  </si>
  <si>
    <t>Антисептик кровельный 5л</t>
  </si>
  <si>
    <r>
      <rPr>
        <b/>
        <sz val="11"/>
        <rFont val="Arial"/>
        <family val="2"/>
      </rPr>
      <t>Ламинированная трехслойная черепица АТЛАНТИКА</t>
    </r>
    <r>
      <rPr>
        <sz val="12"/>
        <rFont val="Arial"/>
        <family val="2"/>
      </rPr>
      <t xml:space="preserve"> ,</t>
    </r>
    <r>
      <rPr>
        <sz val="11"/>
        <rFont val="Arial"/>
        <family val="2"/>
      </rPr>
      <t xml:space="preserve"> упак. 1,5 м² </t>
    </r>
    <r>
      <rPr>
        <sz val="11"/>
        <color indexed="20"/>
        <rFont val="Arial"/>
        <family val="2"/>
      </rPr>
      <t>мадейра, тенерифе</t>
    </r>
  </si>
  <si>
    <r>
      <t xml:space="preserve">Ламинированная двуслойная черепица ВЕСТЕРН, </t>
    </r>
    <r>
      <rPr>
        <sz val="11"/>
        <rFont val="Arial"/>
        <family val="2"/>
      </rPr>
      <t xml:space="preserve">уп.1,5 м² </t>
    </r>
    <r>
      <rPr>
        <sz val="11"/>
        <color indexed="20"/>
        <rFont val="Arial"/>
        <family val="2"/>
      </rPr>
      <t xml:space="preserve"> ниагара, прерия, клондайк, каньон</t>
    </r>
  </si>
  <si>
    <r>
      <t xml:space="preserve">Ламинированная трехслойная черепица КОНТИНЕНТ, </t>
    </r>
    <r>
      <rPr>
        <sz val="11"/>
        <rFont val="Arial"/>
        <family val="2"/>
      </rPr>
      <t xml:space="preserve"> уп.1,5 м² </t>
    </r>
    <r>
      <rPr>
        <sz val="11"/>
        <color indexed="20"/>
        <rFont val="Arial"/>
        <family val="2"/>
      </rPr>
      <t xml:space="preserve"> азия, америка, африка, европа</t>
    </r>
  </si>
  <si>
    <t>ШИНГЛАС КОМФОРТ</t>
  </si>
  <si>
    <r>
      <t xml:space="preserve">БОЛЕРО </t>
    </r>
    <r>
      <rPr>
        <sz val="11"/>
        <rFont val="Arial"/>
        <family val="2"/>
      </rPr>
      <t>(АККОРД)</t>
    </r>
    <r>
      <rPr>
        <sz val="11"/>
        <color indexed="20"/>
        <rFont val="Arial"/>
        <family val="2"/>
      </rPr>
      <t xml:space="preserve">, </t>
    </r>
    <r>
      <rPr>
        <sz val="11"/>
        <rFont val="Arial"/>
        <family val="2"/>
      </rPr>
      <t>упак. 3,0 м²</t>
    </r>
    <r>
      <rPr>
        <sz val="11"/>
        <color indexed="20"/>
        <rFont val="Arial"/>
        <family val="2"/>
      </rPr>
      <t xml:space="preserve"> </t>
    </r>
    <r>
      <rPr>
        <sz val="11"/>
        <color indexed="20"/>
        <rFont val="Arial"/>
        <family val="2"/>
      </rPr>
      <t>галька, граунд, песок</t>
    </r>
  </si>
  <si>
    <r>
      <rPr>
        <b/>
        <sz val="11"/>
        <rFont val="Arial"/>
        <family val="2"/>
      </rPr>
      <t>САЛЬСА</t>
    </r>
    <r>
      <rPr>
        <sz val="11"/>
        <rFont val="Arial"/>
        <family val="2"/>
      </rPr>
      <t xml:space="preserve"> (СОНАТА) , упак. 3 м² </t>
    </r>
    <r>
      <rPr>
        <sz val="11"/>
        <color indexed="20"/>
        <rFont val="Arial"/>
        <family val="2"/>
      </rPr>
      <t xml:space="preserve"> авокадо, личи, финик</t>
    </r>
  </si>
  <si>
    <t>Сетка от насекомых (москитная), ширина 20 см, алюминий</t>
  </si>
  <si>
    <r>
      <t>Снегозадержатель стальной</t>
    </r>
    <r>
      <rPr>
        <sz val="11"/>
        <color indexed="62"/>
        <rFont val="Arial"/>
        <family val="2"/>
      </rPr>
      <t xml:space="preserve"> </t>
    </r>
    <r>
      <rPr>
        <sz val="11"/>
        <color indexed="20"/>
        <rFont val="Arial"/>
        <family val="2"/>
      </rPr>
      <t>коричневый, красный, серый, зелёный, синий</t>
    </r>
  </si>
  <si>
    <r>
      <t xml:space="preserve">Снегозадержатель ПВХ  </t>
    </r>
    <r>
      <rPr>
        <sz val="11"/>
        <color indexed="20"/>
        <rFont val="Arial"/>
        <family val="2"/>
      </rPr>
      <t>прозрачный</t>
    </r>
  </si>
  <si>
    <r>
      <t>Фартук карнизный 2000 х 65 х 45 мм,</t>
    </r>
    <r>
      <rPr>
        <sz val="11"/>
        <color indexed="20"/>
        <rFont val="Arial"/>
        <family val="2"/>
      </rPr>
      <t xml:space="preserve"> </t>
    </r>
    <r>
      <rPr>
        <sz val="11"/>
        <rFont val="Arial"/>
        <family val="2"/>
      </rPr>
      <t>цвет</t>
    </r>
    <r>
      <rPr>
        <sz val="11"/>
        <color indexed="20"/>
        <rFont val="Arial"/>
        <family val="2"/>
      </rPr>
      <t xml:space="preserve"> 8017, 3009, 6005, 7024, 9003,</t>
    </r>
    <r>
      <rPr>
        <sz val="11"/>
        <color indexed="62"/>
        <rFont val="Arial"/>
        <family val="2"/>
      </rPr>
      <t xml:space="preserve"> </t>
    </r>
    <r>
      <rPr>
        <sz val="11"/>
        <color indexed="61"/>
        <rFont val="Arial"/>
        <family val="2"/>
      </rPr>
      <t>3011, 5005</t>
    </r>
  </si>
  <si>
    <r>
      <t xml:space="preserve">Фартук фронтонный 2000 х 20 х 90 х 30 х 65 мм, цвет </t>
    </r>
    <r>
      <rPr>
        <sz val="11"/>
        <color indexed="20"/>
        <rFont val="Arial"/>
        <family val="2"/>
      </rPr>
      <t xml:space="preserve">8017, 3009, 6005, 7024, 9003, </t>
    </r>
    <r>
      <rPr>
        <sz val="11"/>
        <color indexed="61"/>
        <rFont val="Arial"/>
        <family val="2"/>
      </rPr>
      <t>3011, 5005</t>
    </r>
  </si>
  <si>
    <r>
      <t>Фартук примыкания 2000 х 45 х 20 мм, цвет</t>
    </r>
    <r>
      <rPr>
        <sz val="11"/>
        <color indexed="20"/>
        <rFont val="Arial"/>
        <family val="2"/>
      </rPr>
      <t xml:space="preserve">  8017, 3009, 6005, 7024, 9003,</t>
    </r>
    <r>
      <rPr>
        <sz val="11"/>
        <rFont val="Arial"/>
        <family val="2"/>
      </rPr>
      <t xml:space="preserve"> </t>
    </r>
    <r>
      <rPr>
        <sz val="11"/>
        <color indexed="61"/>
        <rFont val="Arial"/>
        <family val="2"/>
      </rPr>
      <t>3011, 5005</t>
    </r>
  </si>
  <si>
    <r>
      <t>Конек/карниз</t>
    </r>
    <r>
      <rPr>
        <sz val="11"/>
        <rFont val="Arial"/>
        <family val="2"/>
      </rPr>
      <t>, упак. 5 м</t>
    </r>
    <r>
      <rPr>
        <sz val="11"/>
        <rFont val="Arial Cyr"/>
        <family val="2"/>
      </rPr>
      <t>²</t>
    </r>
    <r>
      <rPr>
        <sz val="11"/>
        <rFont val="Arial"/>
        <family val="2"/>
      </rPr>
      <t xml:space="preserve">, (12 п.м.конька/ 20 п.м. карниза) </t>
    </r>
    <r>
      <rPr>
        <sz val="11"/>
        <color indexed="20"/>
        <rFont val="Arial"/>
        <family val="2"/>
      </rPr>
      <t xml:space="preserve"> агат, оранж, осенний, светло-коричневый, оникс, ледник, дюна, мрамор, плато, сицилия, тёрн, рубин, малахит, янтарь, кедр, тополь, гранат, панговый*, толедо*, валенсия*, арагон*, гранада*, красный, коричневый, зеленый,  терра,  индиго, коррида, мичиган, атланта, азия, америка, африка, европа, каньон, клондайк, ниагара, прерия, аликанте, севилья, барселона, кастилия, алабама, аризона, техас, юта,огайо, онтарио, тоскана, индиана; синий</t>
    </r>
  </si>
  <si>
    <r>
      <t>Ендова</t>
    </r>
    <r>
      <rPr>
        <sz val="11"/>
        <rFont val="Arial"/>
        <family val="2"/>
      </rPr>
      <t xml:space="preserve"> (полиэстер), 10 х 1 м, </t>
    </r>
    <r>
      <rPr>
        <sz val="11"/>
        <color indexed="20"/>
        <rFont val="Arial"/>
        <family val="2"/>
      </rPr>
      <t xml:space="preserve">светло-коричневый, кирпичный, тёрн, красный коралл, зеленый, серый, антик, коричневый, т-коричневый, т-серый, темно-зеленый, серый камень, бордо, черный,синий        </t>
    </r>
  </si>
  <si>
    <r>
      <t xml:space="preserve">РУМБА </t>
    </r>
    <r>
      <rPr>
        <sz val="11"/>
        <rFont val="Arial"/>
        <family val="2"/>
      </rPr>
      <t>(АККОРД)</t>
    </r>
    <r>
      <rPr>
        <sz val="11"/>
        <color indexed="30"/>
        <rFont val="Arial"/>
        <family val="2"/>
      </rPr>
      <t xml:space="preserve"> </t>
    </r>
    <r>
      <rPr>
        <i/>
        <sz val="11"/>
        <color indexed="23"/>
        <rFont val="Arial"/>
        <family val="2"/>
      </rPr>
      <t>Кадриль Аккорд</t>
    </r>
    <r>
      <rPr>
        <sz val="11"/>
        <rFont val="Arial"/>
        <family val="2"/>
      </rPr>
      <t xml:space="preserve">, упак. 3,0 м² </t>
    </r>
    <r>
      <rPr>
        <sz val="11"/>
        <color indexed="20"/>
        <rFont val="Arial"/>
        <family val="2"/>
      </rPr>
      <t>арахис (сандал), фундук (миндаль), олива</t>
    </r>
    <r>
      <rPr>
        <sz val="14"/>
        <color indexed="10"/>
        <rFont val="Calibri"/>
        <family val="2"/>
      </rPr>
      <t>*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</si>
</sst>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#,##0;[Red]#,##0"/>
    <numFmt numFmtId="174" formatCode="#,##0.00&quot;р.&quot;"/>
    <numFmt numFmtId="175" formatCode="[$-FC19]d\ mmmm\ yyyy\ &quot;г.&quot;"/>
  </numFmts>
  <fonts count="69">
    <font>
      <sz val="10"/>
      <name val="Arial Cyr"/>
      <family val="2"/>
    </font>
    <font>
      <sz val="10"/>
      <name val="Arial"/>
      <family val="0"/>
    </font>
    <font>
      <b/>
      <sz val="18"/>
      <color indexed="62"/>
      <name val="Arial Cyr"/>
      <family val="2"/>
    </font>
    <font>
      <sz val="12"/>
      <name val="Arial Cyr"/>
      <family val="2"/>
    </font>
    <font>
      <sz val="11"/>
      <name val="Arial"/>
      <family val="2"/>
    </font>
    <font>
      <b/>
      <sz val="8"/>
      <name val="Arial Cyr"/>
      <family val="2"/>
    </font>
    <font>
      <sz val="10"/>
      <color indexed="16"/>
      <name val="Arial Cyr"/>
      <family val="2"/>
    </font>
    <font>
      <b/>
      <sz val="10"/>
      <name val="Arial Cyr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 Cyr"/>
      <family val="2"/>
    </font>
    <font>
      <sz val="10"/>
      <color indexed="8"/>
      <name val="Arial Cyr"/>
      <family val="2"/>
    </font>
    <font>
      <sz val="9"/>
      <name val="Arial"/>
      <family val="2"/>
    </font>
    <font>
      <sz val="11"/>
      <color indexed="60"/>
      <name val="Arial"/>
      <family val="2"/>
    </font>
    <font>
      <b/>
      <sz val="18"/>
      <color indexed="20"/>
      <name val="Arial Cyr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20"/>
      <name val="Arial"/>
      <family val="2"/>
    </font>
    <font>
      <b/>
      <sz val="14"/>
      <color indexed="53"/>
      <name val="Arial"/>
      <family val="2"/>
    </font>
    <font>
      <sz val="11"/>
      <color indexed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Arial"/>
      <family val="2"/>
    </font>
    <font>
      <sz val="11"/>
      <color indexed="30"/>
      <name val="Arial"/>
      <family val="2"/>
    </font>
    <font>
      <sz val="14"/>
      <color indexed="10"/>
      <name val="Calibri"/>
      <family val="2"/>
    </font>
    <font>
      <i/>
      <sz val="11"/>
      <color indexed="23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62"/>
      <name val="Arial"/>
      <family val="2"/>
    </font>
    <font>
      <sz val="11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ck">
        <color indexed="20"/>
      </left>
      <right style="thin"/>
      <top style="thin"/>
      <bottom style="thin"/>
    </border>
    <border>
      <left style="thin"/>
      <right style="thick">
        <color indexed="2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20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63"/>
      </top>
      <bottom style="thin">
        <color indexed="8"/>
      </bottom>
    </border>
    <border>
      <left style="thick">
        <color indexed="20"/>
      </left>
      <right style="thin">
        <color indexed="8"/>
      </right>
      <top style="medium">
        <color indexed="63"/>
      </top>
      <bottom style="thin">
        <color indexed="8"/>
      </bottom>
    </border>
    <border>
      <left style="thin">
        <color indexed="8"/>
      </left>
      <right style="thick">
        <color indexed="20"/>
      </right>
      <top style="medium">
        <color indexed="63"/>
      </top>
      <bottom style="thin">
        <color indexed="8"/>
      </bottom>
    </border>
    <border>
      <left style="thin"/>
      <right style="thick">
        <color indexed="20"/>
      </right>
      <top style="thin"/>
      <bottom style="thick">
        <color indexed="20"/>
      </bottom>
    </border>
    <border>
      <left style="thick">
        <color indexed="20"/>
      </left>
      <right style="thin"/>
      <top style="thin"/>
      <bottom style="thick">
        <color indexed="20"/>
      </bottom>
    </border>
    <border>
      <left style="thin"/>
      <right style="thin"/>
      <top style="thin"/>
      <bottom style="thick">
        <color indexed="20"/>
      </bottom>
    </border>
    <border>
      <left style="thick">
        <color indexed="20"/>
      </left>
      <right style="medium">
        <color indexed="54"/>
      </right>
      <top style="thin">
        <color indexed="8"/>
      </top>
      <bottom>
        <color indexed="63"/>
      </bottom>
    </border>
    <border>
      <left style="medium">
        <color indexed="54"/>
      </left>
      <right style="medium">
        <color indexed="54"/>
      </right>
      <top style="thin">
        <color indexed="8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ck">
        <color indexed="20"/>
      </right>
      <top>
        <color indexed="63"/>
      </top>
      <bottom>
        <color indexed="63"/>
      </bottom>
    </border>
    <border>
      <left style="thick">
        <color indexed="20"/>
      </left>
      <right style="medium">
        <color indexed="54"/>
      </right>
      <top>
        <color indexed="63"/>
      </top>
      <bottom style="thin">
        <color indexed="8"/>
      </bottom>
    </border>
    <border>
      <left style="medium">
        <color indexed="54"/>
      </left>
      <right style="medium">
        <color indexed="54"/>
      </right>
      <top>
        <color indexed="63"/>
      </top>
      <bottom style="thin">
        <color indexed="8"/>
      </bottom>
    </border>
    <border>
      <left style="medium">
        <color indexed="54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4"/>
      </left>
      <right style="thick">
        <color indexed="20"/>
      </right>
      <top>
        <color indexed="63"/>
      </top>
      <bottom style="thin">
        <color indexed="8"/>
      </bottom>
    </border>
    <border>
      <left style="thick">
        <color indexed="20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20"/>
      </left>
      <right style="thin"/>
      <top style="thin"/>
      <bottom>
        <color indexed="63"/>
      </bottom>
    </border>
    <border>
      <left style="thick">
        <color indexed="20"/>
      </left>
      <right style="thin"/>
      <top>
        <color indexed="63"/>
      </top>
      <bottom style="thin"/>
    </border>
    <border>
      <left style="thick">
        <color indexed="20"/>
      </left>
      <right style="medium">
        <color indexed="54"/>
      </right>
      <top style="thick">
        <color indexed="20"/>
      </top>
      <bottom style="thick">
        <color indexed="20"/>
      </bottom>
    </border>
    <border>
      <left style="medium">
        <color indexed="54"/>
      </left>
      <right style="medium">
        <color indexed="54"/>
      </right>
      <top style="thick">
        <color indexed="20"/>
      </top>
      <bottom style="thick">
        <color indexed="20"/>
      </bottom>
    </border>
    <border>
      <left style="medium">
        <color indexed="54"/>
      </left>
      <right>
        <color indexed="63"/>
      </right>
      <top style="thick">
        <color indexed="20"/>
      </top>
      <bottom style="thick">
        <color indexed="20"/>
      </bottom>
    </border>
    <border>
      <left style="medium">
        <color indexed="54"/>
      </left>
      <right style="thick">
        <color indexed="20"/>
      </right>
      <top style="thick">
        <color indexed="20"/>
      </top>
      <bottom style="thick">
        <color indexed="20"/>
      </bottom>
    </border>
    <border>
      <left style="thick">
        <color indexed="20"/>
      </left>
      <right style="medium">
        <color indexed="54"/>
      </right>
      <top style="thick">
        <color indexed="9"/>
      </top>
      <bottom>
        <color indexed="63"/>
      </bottom>
    </border>
    <border>
      <left style="medium">
        <color indexed="54"/>
      </left>
      <right style="medium">
        <color indexed="54"/>
      </right>
      <top style="thick">
        <color indexed="9"/>
      </top>
      <bottom>
        <color indexed="63"/>
      </bottom>
    </border>
    <border>
      <left style="medium">
        <color indexed="54"/>
      </left>
      <right>
        <color indexed="63"/>
      </right>
      <top style="thick">
        <color indexed="9"/>
      </top>
      <bottom>
        <color indexed="63"/>
      </bottom>
    </border>
    <border>
      <left style="medium">
        <color indexed="54"/>
      </left>
      <right style="thick">
        <color indexed="20"/>
      </right>
      <top style="thick">
        <color indexed="9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/>
    </border>
    <border>
      <left>
        <color indexed="63"/>
      </left>
      <right style="thick">
        <color indexed="20"/>
      </right>
      <top>
        <color indexed="63"/>
      </top>
      <bottom style="medium"/>
    </border>
    <border>
      <left style="thick">
        <color indexed="20"/>
      </left>
      <right style="medium">
        <color indexed="54"/>
      </right>
      <top>
        <color indexed="63"/>
      </top>
      <bottom style="thick">
        <color indexed="9"/>
      </bottom>
    </border>
    <border>
      <left style="medium">
        <color indexed="54"/>
      </left>
      <right style="medium">
        <color indexed="54"/>
      </right>
      <top>
        <color indexed="63"/>
      </top>
      <bottom style="thick">
        <color indexed="9"/>
      </bottom>
    </border>
    <border>
      <left style="medium">
        <color indexed="54"/>
      </left>
      <right>
        <color indexed="63"/>
      </right>
      <top>
        <color indexed="63"/>
      </top>
      <bottom style="thick">
        <color indexed="9"/>
      </bottom>
    </border>
    <border>
      <left style="medium">
        <color indexed="54"/>
      </left>
      <right style="thick">
        <color indexed="20"/>
      </right>
      <top>
        <color indexed="63"/>
      </top>
      <bottom style="thick">
        <color indexed="9"/>
      </bottom>
    </border>
    <border>
      <left style="thick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0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4"/>
      </left>
      <right style="thick">
        <color indexed="20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left" vertical="center" wrapText="1" indent="1"/>
    </xf>
    <xf numFmtId="0" fontId="4" fillId="34" borderId="12" xfId="0" applyFont="1" applyFill="1" applyBorder="1" applyAlignment="1">
      <alignment horizontal="left" vertical="center" wrapText="1" indent="1"/>
    </xf>
    <xf numFmtId="1" fontId="13" fillId="35" borderId="13" xfId="0" applyNumberFormat="1" applyFont="1" applyFill="1" applyBorder="1" applyAlignment="1">
      <alignment horizontal="center" vertical="center"/>
    </xf>
    <xf numFmtId="1" fontId="13" fillId="36" borderId="13" xfId="0" applyNumberFormat="1" applyFont="1" applyFill="1" applyBorder="1" applyAlignment="1">
      <alignment horizontal="center" vertical="center"/>
    </xf>
    <xf numFmtId="14" fontId="5" fillId="34" borderId="14" xfId="0" applyNumberFormat="1" applyFont="1" applyFill="1" applyBorder="1" applyAlignment="1">
      <alignment horizontal="left"/>
    </xf>
    <xf numFmtId="14" fontId="4" fillId="34" borderId="15" xfId="0" applyNumberFormat="1" applyFont="1" applyFill="1" applyBorder="1" applyAlignment="1">
      <alignment horizontal="left" indent="1"/>
    </xf>
    <xf numFmtId="3" fontId="4" fillId="35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shrinkToFit="1"/>
    </xf>
    <xf numFmtId="0" fontId="13" fillId="37" borderId="16" xfId="0" applyFont="1" applyFill="1" applyBorder="1" applyAlignment="1">
      <alignment horizontal="center" vertical="center" shrinkToFit="1"/>
    </xf>
    <xf numFmtId="0" fontId="1" fillId="37" borderId="16" xfId="0" applyFont="1" applyFill="1" applyBorder="1" applyAlignment="1">
      <alignment horizontal="center" vertical="center" shrinkToFit="1"/>
    </xf>
    <xf numFmtId="0" fontId="13" fillId="37" borderId="16" xfId="0" applyFont="1" applyFill="1" applyBorder="1" applyAlignment="1">
      <alignment horizontal="center" vertical="center" wrapText="1"/>
    </xf>
    <xf numFmtId="1" fontId="22" fillId="35" borderId="13" xfId="0" applyNumberFormat="1" applyFont="1" applyFill="1" applyBorder="1" applyAlignment="1">
      <alignment horizontal="center" vertical="center"/>
    </xf>
    <xf numFmtId="1" fontId="22" fillId="36" borderId="13" xfId="0" applyNumberFormat="1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 shrinkToFit="1"/>
    </xf>
    <xf numFmtId="0" fontId="1" fillId="37" borderId="18" xfId="0" applyFont="1" applyFill="1" applyBorder="1" applyAlignment="1">
      <alignment horizontal="center" vertical="center" shrinkToFit="1"/>
    </xf>
    <xf numFmtId="1" fontId="68" fillId="36" borderId="13" xfId="0" applyNumberFormat="1" applyFont="1" applyFill="1" applyBorder="1" applyAlignment="1">
      <alignment horizontal="center" vertical="center"/>
    </xf>
    <xf numFmtId="1" fontId="68" fillId="36" borderId="19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shrinkToFit="1"/>
    </xf>
    <xf numFmtId="173" fontId="4" fillId="34" borderId="11" xfId="0" applyNumberFormat="1" applyFont="1" applyFill="1" applyBorder="1" applyAlignment="1">
      <alignment horizontal="center" vertical="center" shrinkToFit="1"/>
    </xf>
    <xf numFmtId="172" fontId="4" fillId="34" borderId="11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 shrinkToFit="1"/>
    </xf>
    <xf numFmtId="0" fontId="4" fillId="34" borderId="20" xfId="0" applyFont="1" applyFill="1" applyBorder="1" applyAlignment="1">
      <alignment horizontal="left" vertical="center" wrapText="1" indent="1"/>
    </xf>
    <xf numFmtId="0" fontId="1" fillId="34" borderId="21" xfId="0" applyFont="1" applyFill="1" applyBorder="1" applyAlignment="1">
      <alignment horizontal="center" vertical="center" shrinkToFit="1"/>
    </xf>
    <xf numFmtId="173" fontId="4" fillId="34" borderId="21" xfId="0" applyNumberFormat="1" applyFont="1" applyFill="1" applyBorder="1" applyAlignment="1">
      <alignment horizontal="center" vertical="center" shrinkToFit="1"/>
    </xf>
    <xf numFmtId="172" fontId="4" fillId="34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left" vertical="center" wrapText="1" indent="1"/>
    </xf>
    <xf numFmtId="0" fontId="16" fillId="38" borderId="22" xfId="0" applyFont="1" applyFill="1" applyBorder="1" applyAlignment="1">
      <alignment horizontal="center" vertical="center" wrapText="1"/>
    </xf>
    <xf numFmtId="0" fontId="16" fillId="38" borderId="23" xfId="0" applyFont="1" applyFill="1" applyBorder="1" applyAlignment="1">
      <alignment horizontal="center" vertical="center" wrapText="1"/>
    </xf>
    <xf numFmtId="0" fontId="16" fillId="38" borderId="24" xfId="0" applyFont="1" applyFill="1" applyBorder="1" applyAlignment="1">
      <alignment horizontal="center" vertical="center" wrapText="1"/>
    </xf>
    <xf numFmtId="0" fontId="16" fillId="38" borderId="25" xfId="0" applyFont="1" applyFill="1" applyBorder="1" applyAlignment="1">
      <alignment horizontal="center" vertical="center" wrapText="1"/>
    </xf>
    <xf numFmtId="0" fontId="16" fillId="38" borderId="26" xfId="0" applyFont="1" applyFill="1" applyBorder="1" applyAlignment="1">
      <alignment horizontal="center" vertical="center" wrapText="1"/>
    </xf>
    <xf numFmtId="0" fontId="16" fillId="38" borderId="27" xfId="0" applyFont="1" applyFill="1" applyBorder="1" applyAlignment="1">
      <alignment horizontal="center" vertical="center" wrapText="1"/>
    </xf>
    <xf numFmtId="0" fontId="16" fillId="38" borderId="28" xfId="0" applyFont="1" applyFill="1" applyBorder="1" applyAlignment="1">
      <alignment horizontal="center" vertical="center" wrapText="1"/>
    </xf>
    <xf numFmtId="0" fontId="16" fillId="38" borderId="29" xfId="0" applyFont="1" applyFill="1" applyBorder="1" applyAlignment="1">
      <alignment horizontal="center" vertical="center" wrapText="1"/>
    </xf>
    <xf numFmtId="0" fontId="16" fillId="38" borderId="3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left" vertical="center" wrapText="1" indent="1"/>
    </xf>
    <xf numFmtId="1" fontId="4" fillId="34" borderId="31" xfId="0" applyNumberFormat="1" applyFont="1" applyFill="1" applyBorder="1" applyAlignment="1">
      <alignment horizontal="left" vertical="center" wrapText="1" indent="1"/>
    </xf>
    <xf numFmtId="1" fontId="9" fillId="34" borderId="31" xfId="0" applyNumberFormat="1" applyFont="1" applyFill="1" applyBorder="1" applyAlignment="1">
      <alignment horizontal="left" vertical="center" wrapText="1" indent="1"/>
    </xf>
    <xf numFmtId="0" fontId="4" fillId="34" borderId="32" xfId="0" applyFont="1" applyFill="1" applyBorder="1" applyAlignment="1">
      <alignment horizontal="left" vertical="center" wrapText="1" indent="1"/>
    </xf>
    <xf numFmtId="0" fontId="4" fillId="34" borderId="33" xfId="0" applyFont="1" applyFill="1" applyBorder="1" applyAlignment="1">
      <alignment horizontal="left" vertical="center" wrapText="1" indent="1"/>
    </xf>
    <xf numFmtId="1" fontId="8" fillId="34" borderId="31" xfId="0" applyNumberFormat="1" applyFont="1" applyFill="1" applyBorder="1" applyAlignment="1">
      <alignment horizontal="left" vertical="center" wrapText="1" indent="1"/>
    </xf>
    <xf numFmtId="0" fontId="9" fillId="34" borderId="32" xfId="0" applyFont="1" applyFill="1" applyBorder="1" applyAlignment="1">
      <alignment horizontal="left" vertical="center" wrapText="1" indent="1"/>
    </xf>
    <xf numFmtId="0" fontId="9" fillId="34" borderId="33" xfId="0" applyFont="1" applyFill="1" applyBorder="1" applyAlignment="1">
      <alignment horizontal="left" vertical="center" wrapText="1" indent="1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15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right"/>
    </xf>
    <xf numFmtId="0" fontId="6" fillId="34" borderId="14" xfId="0" applyFont="1" applyFill="1" applyBorder="1" applyAlignment="1">
      <alignment horizontal="right"/>
    </xf>
    <xf numFmtId="0" fontId="6" fillId="34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16" fillId="38" borderId="22" xfId="0" applyFont="1" applyFill="1" applyBorder="1" applyAlignment="1">
      <alignment horizontal="center" vertical="center"/>
    </xf>
    <xf numFmtId="0" fontId="16" fillId="38" borderId="23" xfId="0" applyFont="1" applyFill="1" applyBorder="1" applyAlignment="1">
      <alignment horizontal="center" vertical="center"/>
    </xf>
    <xf numFmtId="0" fontId="16" fillId="38" borderId="50" xfId="0" applyFont="1" applyFill="1" applyBorder="1" applyAlignment="1">
      <alignment horizontal="center" vertical="center"/>
    </xf>
    <xf numFmtId="0" fontId="16" fillId="38" borderId="5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left" vertical="center" wrapText="1" inden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1</xdr:row>
      <xdr:rowOff>57150</xdr:rowOff>
    </xdr:from>
    <xdr:to>
      <xdr:col>6</xdr:col>
      <xdr:colOff>581025</xdr:colOff>
      <xdr:row>4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1238250"/>
          <a:ext cx="209550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1885950</xdr:colOff>
      <xdr:row>15</xdr:row>
      <xdr:rowOff>0</xdr:rowOff>
    </xdr:from>
    <xdr:to>
      <xdr:col>0</xdr:col>
      <xdr:colOff>2257425</xdr:colOff>
      <xdr:row>16</xdr:row>
      <xdr:rowOff>47625</xdr:rowOff>
    </xdr:to>
    <xdr:pic>
      <xdr:nvPicPr>
        <xdr:cNvPr id="2" name="Рисунок 4" descr="C:\Users\Логист8\Desktop\c24f39de07c3972a866e0dd3ed65aea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85950" y="3914775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4238625</xdr:colOff>
      <xdr:row>25</xdr:row>
      <xdr:rowOff>180975</xdr:rowOff>
    </xdr:from>
    <xdr:to>
      <xdr:col>0</xdr:col>
      <xdr:colOff>4610100</xdr:colOff>
      <xdr:row>27</xdr:row>
      <xdr:rowOff>28575</xdr:rowOff>
    </xdr:to>
    <xdr:pic>
      <xdr:nvPicPr>
        <xdr:cNvPr id="3" name="Рисунок 4" descr="C:\Users\Логист8\Desktop\c24f39de07c3972a866e0dd3ed65aea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238625" y="6000750"/>
          <a:ext cx="371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37</xdr:row>
      <xdr:rowOff>47625</xdr:rowOff>
    </xdr:from>
    <xdr:to>
      <xdr:col>0</xdr:col>
      <xdr:colOff>1571625</xdr:colOff>
      <xdr:row>38</xdr:row>
      <xdr:rowOff>85725</xdr:rowOff>
    </xdr:to>
    <xdr:pic>
      <xdr:nvPicPr>
        <xdr:cNvPr id="4" name="Рисунок 5" descr="C:\Users\Логист8\Desktop\c24f39de07c3972a866e0dd3ed65aea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81100" y="8229600"/>
          <a:ext cx="381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3686175</xdr:colOff>
      <xdr:row>42</xdr:row>
      <xdr:rowOff>180975</xdr:rowOff>
    </xdr:from>
    <xdr:to>
      <xdr:col>0</xdr:col>
      <xdr:colOff>4057650</xdr:colOff>
      <xdr:row>44</xdr:row>
      <xdr:rowOff>9525</xdr:rowOff>
    </xdr:to>
    <xdr:pic>
      <xdr:nvPicPr>
        <xdr:cNvPr id="5" name="Рисунок 6" descr="C:\Users\Логист8\Desktop\c24f39de07c3972a866e0dd3ed65aea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86175" y="9210675"/>
          <a:ext cx="371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5057775</xdr:colOff>
      <xdr:row>38</xdr:row>
      <xdr:rowOff>85725</xdr:rowOff>
    </xdr:from>
    <xdr:to>
      <xdr:col>0</xdr:col>
      <xdr:colOff>5438775</xdr:colOff>
      <xdr:row>39</xdr:row>
      <xdr:rowOff>123825</xdr:rowOff>
    </xdr:to>
    <xdr:pic>
      <xdr:nvPicPr>
        <xdr:cNvPr id="6" name="Рисунок 5" descr="C:\Users\Логист8\Desktop\c24f39de07c3972a866e0dd3ed65aea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57775" y="8467725"/>
          <a:ext cx="381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4752975</xdr:colOff>
      <xdr:row>45</xdr:row>
      <xdr:rowOff>95250</xdr:rowOff>
    </xdr:from>
    <xdr:to>
      <xdr:col>0</xdr:col>
      <xdr:colOff>5114925</xdr:colOff>
      <xdr:row>46</xdr:row>
      <xdr:rowOff>133350</xdr:rowOff>
    </xdr:to>
    <xdr:pic>
      <xdr:nvPicPr>
        <xdr:cNvPr id="7" name="Рисунок 5" descr="C:\Users\Логист8\Desktop\c24f39de07c3972a866e0dd3ed65aea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52975" y="9725025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5057775</xdr:colOff>
      <xdr:row>47</xdr:row>
      <xdr:rowOff>85725</xdr:rowOff>
    </xdr:from>
    <xdr:to>
      <xdr:col>0</xdr:col>
      <xdr:colOff>5438775</xdr:colOff>
      <xdr:row>48</xdr:row>
      <xdr:rowOff>123825</xdr:rowOff>
    </xdr:to>
    <xdr:pic>
      <xdr:nvPicPr>
        <xdr:cNvPr id="8" name="Рисунок 5" descr="C:\Users\Логист8\Desktop\c24f39de07c3972a866e0dd3ed65aea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57775" y="10115550"/>
          <a:ext cx="381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6</xdr:col>
      <xdr:colOff>847725</xdr:colOff>
      <xdr:row>0</xdr:row>
      <xdr:rowOff>1162050</xdr:rowOff>
    </xdr:to>
    <xdr:pic>
      <xdr:nvPicPr>
        <xdr:cNvPr id="9" name="Рисунок 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113919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70"/>
  <sheetViews>
    <sheetView showGridLines="0" tabSelected="1" view="pageBreakPreview" zoomScale="90" zoomScaleSheetLayoutView="90" zoomScalePageLayoutView="0" workbookViewId="0" topLeftCell="A1">
      <selection activeCell="L8" sqref="L8"/>
    </sheetView>
  </sheetViews>
  <sheetFormatPr defaultColWidth="9.00390625" defaultRowHeight="12.75"/>
  <cols>
    <col min="1" max="1" width="97.125" style="1" customWidth="1"/>
    <col min="2" max="2" width="7.00390625" style="1" customWidth="1"/>
    <col min="3" max="3" width="8.375" style="1" customWidth="1"/>
    <col min="4" max="4" width="9.00390625" style="1" customWidth="1"/>
    <col min="5" max="5" width="8.875" style="1" customWidth="1"/>
    <col min="6" max="6" width="9.125" style="1" customWidth="1"/>
    <col min="7" max="7" width="11.375" style="1" customWidth="1"/>
    <col min="8" max="8" width="9.75390625" style="1" customWidth="1"/>
    <col min="9" max="10" width="9.875" style="1" customWidth="1"/>
    <col min="11" max="11" width="10.875" style="1" customWidth="1"/>
    <col min="12" max="16384" width="9.125" style="1" customWidth="1"/>
  </cols>
  <sheetData>
    <row r="1" spans="1:7" s="2" customFormat="1" ht="93" customHeight="1" thickBot="1" thickTop="1">
      <c r="A1" s="61"/>
      <c r="B1" s="62"/>
      <c r="C1" s="62"/>
      <c r="D1" s="62"/>
      <c r="E1" s="62"/>
      <c r="F1" s="63"/>
      <c r="G1" s="64"/>
    </row>
    <row r="2" spans="1:7" s="2" customFormat="1" ht="4.5" customHeight="1" thickBot="1" thickTop="1">
      <c r="A2" s="72"/>
      <c r="B2" s="73"/>
      <c r="C2" s="73"/>
      <c r="D2" s="73"/>
      <c r="E2" s="73"/>
      <c r="F2" s="74"/>
      <c r="G2" s="75"/>
    </row>
    <row r="3" spans="1:7" s="3" customFormat="1" ht="23.25" customHeight="1" thickTop="1">
      <c r="A3" s="65" t="s">
        <v>10</v>
      </c>
      <c r="B3" s="66"/>
      <c r="C3" s="66"/>
      <c r="D3" s="66"/>
      <c r="E3" s="66"/>
      <c r="F3" s="67"/>
      <c r="G3" s="68"/>
    </row>
    <row r="4" spans="1:7" s="3" customFormat="1" ht="18.75" customHeight="1">
      <c r="A4" s="76" t="s">
        <v>11</v>
      </c>
      <c r="B4" s="77"/>
      <c r="C4" s="77"/>
      <c r="D4" s="77"/>
      <c r="E4" s="77"/>
      <c r="F4" s="77"/>
      <c r="G4" s="78"/>
    </row>
    <row r="5" spans="1:15" s="5" customFormat="1" ht="17.25" customHeight="1" thickBot="1">
      <c r="A5" s="19">
        <v>43612</v>
      </c>
      <c r="B5" s="18"/>
      <c r="C5" s="18"/>
      <c r="D5" s="18"/>
      <c r="E5" s="69" t="s">
        <v>12</v>
      </c>
      <c r="F5" s="70"/>
      <c r="G5" s="71"/>
      <c r="H5" s="4"/>
      <c r="I5" s="4"/>
      <c r="J5" s="4"/>
      <c r="K5" s="4"/>
      <c r="L5" s="4"/>
      <c r="M5" s="4"/>
      <c r="N5" s="4"/>
      <c r="O5" s="4"/>
    </row>
    <row r="6" spans="1:15" ht="23.25" customHeight="1">
      <c r="A6" s="29" t="s">
        <v>13</v>
      </c>
      <c r="B6" s="26" t="s">
        <v>28</v>
      </c>
      <c r="C6" s="24" t="s">
        <v>7</v>
      </c>
      <c r="D6" s="25" t="s">
        <v>25</v>
      </c>
      <c r="E6" s="25" t="s">
        <v>29</v>
      </c>
      <c r="F6" s="25" t="s">
        <v>26</v>
      </c>
      <c r="G6" s="30" t="s">
        <v>27</v>
      </c>
      <c r="I6" s="2"/>
      <c r="J6" s="2"/>
      <c r="K6" s="2"/>
      <c r="L6" s="2"/>
      <c r="M6" s="2"/>
      <c r="N6" s="2"/>
      <c r="O6" s="2"/>
    </row>
    <row r="7" spans="1:15" ht="15" customHeight="1">
      <c r="A7" s="44" t="s">
        <v>18</v>
      </c>
      <c r="B7" s="45"/>
      <c r="C7" s="46"/>
      <c r="D7" s="46"/>
      <c r="E7" s="46"/>
      <c r="F7" s="47"/>
      <c r="G7" s="48"/>
      <c r="H7" s="2"/>
      <c r="I7" s="2"/>
      <c r="J7" s="2"/>
      <c r="K7" s="2"/>
      <c r="L7" s="2"/>
      <c r="M7" s="2"/>
      <c r="N7" s="2"/>
      <c r="O7" s="2"/>
    </row>
    <row r="8" spans="1:15" ht="13.5" customHeight="1">
      <c r="A8" s="43" t="s">
        <v>30</v>
      </c>
      <c r="B8" s="12" t="s">
        <v>0</v>
      </c>
      <c r="C8" s="20">
        <v>270</v>
      </c>
      <c r="D8" s="20">
        <f>C8-C8*0.02</f>
        <v>264.6</v>
      </c>
      <c r="E8" s="20">
        <f>C8-0.035*C8</f>
        <v>260.55</v>
      </c>
      <c r="F8" s="20">
        <f>C8-C8*0.05</f>
        <v>256.5</v>
      </c>
      <c r="G8" s="27" t="s">
        <v>23</v>
      </c>
      <c r="H8" s="2"/>
      <c r="I8" s="2"/>
      <c r="J8" s="2"/>
      <c r="K8" s="2"/>
      <c r="L8" s="2"/>
      <c r="M8" s="2"/>
      <c r="N8" s="2"/>
      <c r="O8" s="2"/>
    </row>
    <row r="9" spans="1:15" ht="13.5" customHeight="1">
      <c r="A9" s="43"/>
      <c r="B9" s="10" t="s">
        <v>1</v>
      </c>
      <c r="C9" s="21">
        <f>C8*3</f>
        <v>810</v>
      </c>
      <c r="D9" s="21">
        <f>D8*3</f>
        <v>793.8000000000001</v>
      </c>
      <c r="E9" s="21">
        <f>E8*3</f>
        <v>781.6500000000001</v>
      </c>
      <c r="F9" s="21">
        <f>F8*3</f>
        <v>769.5</v>
      </c>
      <c r="G9" s="28" t="s">
        <v>23</v>
      </c>
      <c r="H9" s="2"/>
      <c r="I9" s="2"/>
      <c r="J9" s="2"/>
      <c r="K9" s="2"/>
      <c r="L9" s="2"/>
      <c r="M9" s="2"/>
      <c r="N9" s="2"/>
      <c r="O9" s="2"/>
    </row>
    <row r="10" spans="1:15" ht="13.5" customHeight="1">
      <c r="A10" s="43" t="s">
        <v>33</v>
      </c>
      <c r="B10" s="12" t="s">
        <v>0</v>
      </c>
      <c r="C10" s="20">
        <v>270</v>
      </c>
      <c r="D10" s="20">
        <f>C10-C10*0.02</f>
        <v>264.6</v>
      </c>
      <c r="E10" s="20">
        <f>C10-0.035*C10</f>
        <v>260.55</v>
      </c>
      <c r="F10" s="20">
        <f>C10-C10*0.05</f>
        <v>256.5</v>
      </c>
      <c r="G10" s="27" t="s">
        <v>23</v>
      </c>
      <c r="H10" s="2"/>
      <c r="I10" s="2"/>
      <c r="J10" s="2"/>
      <c r="K10" s="2"/>
      <c r="L10" s="2"/>
      <c r="M10" s="2"/>
      <c r="N10" s="2"/>
      <c r="O10" s="2"/>
    </row>
    <row r="11" spans="1:15" ht="13.5" customHeight="1">
      <c r="A11" s="43"/>
      <c r="B11" s="10" t="s">
        <v>1</v>
      </c>
      <c r="C11" s="21">
        <f>C10*3</f>
        <v>810</v>
      </c>
      <c r="D11" s="21">
        <f>D10*3</f>
        <v>793.8000000000001</v>
      </c>
      <c r="E11" s="21">
        <f>E10*3</f>
        <v>781.6500000000001</v>
      </c>
      <c r="F11" s="21">
        <f>F10*3</f>
        <v>769.5</v>
      </c>
      <c r="G11" s="28" t="s">
        <v>23</v>
      </c>
      <c r="H11" s="2"/>
      <c r="I11" s="2"/>
      <c r="J11" s="2"/>
      <c r="K11" s="2"/>
      <c r="L11" s="2"/>
      <c r="M11" s="2"/>
      <c r="N11" s="2"/>
      <c r="O11" s="2"/>
    </row>
    <row r="12" spans="1:15" ht="14.25" customHeight="1">
      <c r="A12" s="44" t="s">
        <v>41</v>
      </c>
      <c r="B12" s="45"/>
      <c r="C12" s="46"/>
      <c r="D12" s="46"/>
      <c r="E12" s="46"/>
      <c r="F12" s="47"/>
      <c r="G12" s="48"/>
      <c r="H12" s="2"/>
      <c r="I12" s="2"/>
      <c r="J12" s="2"/>
      <c r="K12" s="2"/>
      <c r="L12" s="2"/>
      <c r="M12" s="2"/>
      <c r="N12" s="2"/>
      <c r="O12" s="2"/>
    </row>
    <row r="13" spans="1:15" ht="15" customHeight="1">
      <c r="A13" s="43" t="s">
        <v>32</v>
      </c>
      <c r="B13" s="12" t="s">
        <v>0</v>
      </c>
      <c r="C13" s="20">
        <v>566</v>
      </c>
      <c r="D13" s="20">
        <f>C13-C13*0.12</f>
        <v>498.08</v>
      </c>
      <c r="E13" s="20">
        <f>C13-0.17*C13</f>
        <v>469.78</v>
      </c>
      <c r="F13" s="20">
        <f>C13-C13*0.2</f>
        <v>452.8</v>
      </c>
      <c r="G13" s="27" t="s">
        <v>23</v>
      </c>
      <c r="H13" s="2"/>
      <c r="I13" s="2"/>
      <c r="J13" s="2"/>
      <c r="K13" s="2"/>
      <c r="L13" s="2"/>
      <c r="M13" s="2"/>
      <c r="N13" s="2"/>
      <c r="O13" s="2"/>
    </row>
    <row r="14" spans="1:15" ht="15" customHeight="1">
      <c r="A14" s="43"/>
      <c r="B14" s="10" t="s">
        <v>1</v>
      </c>
      <c r="C14" s="21">
        <f>C13*2.6</f>
        <v>1471.6000000000001</v>
      </c>
      <c r="D14" s="21">
        <f>D13*2.6</f>
        <v>1295.008</v>
      </c>
      <c r="E14" s="21">
        <f>E13*2.6</f>
        <v>1221.4279999999999</v>
      </c>
      <c r="F14" s="21">
        <f>F13*2.6</f>
        <v>1177.28</v>
      </c>
      <c r="G14" s="28" t="s">
        <v>23</v>
      </c>
      <c r="H14" s="2"/>
      <c r="I14" s="2"/>
      <c r="J14" s="2"/>
      <c r="K14" s="2"/>
      <c r="L14" s="2"/>
      <c r="M14" s="2"/>
      <c r="N14" s="2"/>
      <c r="O14" s="2"/>
    </row>
    <row r="15" spans="1:15" ht="15" customHeight="1">
      <c r="A15" s="43" t="s">
        <v>31</v>
      </c>
      <c r="B15" s="12" t="s">
        <v>0</v>
      </c>
      <c r="C15" s="20">
        <v>363</v>
      </c>
      <c r="D15" s="20">
        <f>C15-C15*0.05</f>
        <v>344.85</v>
      </c>
      <c r="E15" s="20">
        <f>C15-0.08*C15</f>
        <v>333.96</v>
      </c>
      <c r="F15" s="20">
        <f>C15-C15*0.1</f>
        <v>326.7</v>
      </c>
      <c r="G15" s="27" t="s">
        <v>23</v>
      </c>
      <c r="H15" s="2"/>
      <c r="I15" s="2"/>
      <c r="J15" s="2"/>
      <c r="K15" s="2"/>
      <c r="L15" s="2"/>
      <c r="M15" s="2"/>
      <c r="N15" s="2"/>
      <c r="O15" s="2"/>
    </row>
    <row r="16" spans="1:15" ht="15" customHeight="1">
      <c r="A16" s="43"/>
      <c r="B16" s="10" t="s">
        <v>1</v>
      </c>
      <c r="C16" s="21">
        <f>C15*2</f>
        <v>726</v>
      </c>
      <c r="D16" s="21">
        <f>D15*2</f>
        <v>689.7</v>
      </c>
      <c r="E16" s="21">
        <f>E15*2</f>
        <v>667.92</v>
      </c>
      <c r="F16" s="21">
        <f>F15*2</f>
        <v>653.4</v>
      </c>
      <c r="G16" s="28" t="s">
        <v>23</v>
      </c>
      <c r="H16" s="2"/>
      <c r="I16" s="2"/>
      <c r="J16" s="2"/>
      <c r="K16" s="2"/>
      <c r="L16" s="2"/>
      <c r="M16" s="2"/>
      <c r="N16" s="2"/>
      <c r="O16" s="2"/>
    </row>
    <row r="17" spans="1:15" ht="15" customHeight="1">
      <c r="A17" s="43" t="s">
        <v>48</v>
      </c>
      <c r="B17" s="12" t="s">
        <v>0</v>
      </c>
      <c r="C17" s="20">
        <v>1555</v>
      </c>
      <c r="D17" s="20">
        <f>C17-C17*0.17</f>
        <v>1290.65</v>
      </c>
      <c r="E17" s="20">
        <f>C17-0.27*C17</f>
        <v>1135.15</v>
      </c>
      <c r="F17" s="20">
        <f>C17-C17*0.32</f>
        <v>1057.4</v>
      </c>
      <c r="G17" s="27" t="s">
        <v>23</v>
      </c>
      <c r="H17" s="2"/>
      <c r="I17" s="2"/>
      <c r="J17" s="2"/>
      <c r="K17" s="2"/>
      <c r="L17" s="2"/>
      <c r="M17" s="2"/>
      <c r="N17" s="2"/>
      <c r="O17" s="2"/>
    </row>
    <row r="18" spans="1:15" ht="15" customHeight="1">
      <c r="A18" s="43"/>
      <c r="B18" s="10" t="s">
        <v>1</v>
      </c>
      <c r="C18" s="21">
        <f>C17*1.5</f>
        <v>2332.5</v>
      </c>
      <c r="D18" s="21">
        <f>D17*1.5</f>
        <v>1935.9750000000001</v>
      </c>
      <c r="E18" s="21">
        <f>E17*1.5</f>
        <v>1702.7250000000001</v>
      </c>
      <c r="F18" s="21">
        <f>F17*1.5</f>
        <v>1586.1000000000001</v>
      </c>
      <c r="G18" s="28" t="s">
        <v>23</v>
      </c>
      <c r="H18" s="2"/>
      <c r="I18" s="2"/>
      <c r="J18" s="2"/>
      <c r="K18" s="2"/>
      <c r="L18" s="2"/>
      <c r="M18" s="2"/>
      <c r="N18" s="2"/>
      <c r="O18" s="2"/>
    </row>
    <row r="19" spans="1:15" ht="15" customHeight="1">
      <c r="A19" s="58" t="s">
        <v>24</v>
      </c>
      <c r="B19" s="13" t="s">
        <v>0</v>
      </c>
      <c r="C19" s="20">
        <v>851</v>
      </c>
      <c r="D19" s="20">
        <f>C19-C19*0.13</f>
        <v>740.37</v>
      </c>
      <c r="E19" s="20">
        <f>C19-0.18*C19</f>
        <v>697.8199999999999</v>
      </c>
      <c r="F19" s="20">
        <f>C19-C19*0.25</f>
        <v>638.25</v>
      </c>
      <c r="G19" s="27" t="s">
        <v>23</v>
      </c>
      <c r="H19" s="2"/>
      <c r="I19" s="2"/>
      <c r="J19" s="2"/>
      <c r="K19" s="2"/>
      <c r="L19" s="2"/>
      <c r="M19" s="2"/>
      <c r="N19" s="2"/>
      <c r="O19" s="2"/>
    </row>
    <row r="20" spans="1:15" ht="15" customHeight="1">
      <c r="A20" s="58"/>
      <c r="B20" s="9" t="s">
        <v>1</v>
      </c>
      <c r="C20" s="22">
        <f>C19*2</f>
        <v>1702</v>
      </c>
      <c r="D20" s="22">
        <f>D19*2</f>
        <v>1480.74</v>
      </c>
      <c r="E20" s="22">
        <f>E19*2</f>
        <v>1395.6399999999999</v>
      </c>
      <c r="F20" s="22">
        <f>F19*2</f>
        <v>1276.5</v>
      </c>
      <c r="G20" s="28" t="s">
        <v>23</v>
      </c>
      <c r="H20" s="2"/>
      <c r="I20" s="2"/>
      <c r="J20" s="2"/>
      <c r="K20" s="2"/>
      <c r="L20" s="2"/>
      <c r="M20" s="2"/>
      <c r="N20" s="2"/>
      <c r="O20" s="2"/>
    </row>
    <row r="21" spans="1:15" ht="15" customHeight="1">
      <c r="A21" s="58" t="s">
        <v>47</v>
      </c>
      <c r="B21" s="13" t="s">
        <v>0</v>
      </c>
      <c r="C21" s="20">
        <v>2247</v>
      </c>
      <c r="D21" s="20">
        <f>C21-C21*0.17</f>
        <v>1865.01</v>
      </c>
      <c r="E21" s="20">
        <f>C21-0.27*C21</f>
        <v>1640.31</v>
      </c>
      <c r="F21" s="20">
        <f>C21-C21*0.32</f>
        <v>1527.96</v>
      </c>
      <c r="G21" s="27" t="s">
        <v>23</v>
      </c>
      <c r="H21" s="2"/>
      <c r="I21" s="2"/>
      <c r="J21" s="2"/>
      <c r="K21" s="2"/>
      <c r="L21" s="2"/>
      <c r="M21" s="2"/>
      <c r="N21" s="2"/>
      <c r="O21" s="2"/>
    </row>
    <row r="22" spans="1:15" ht="15" customHeight="1">
      <c r="A22" s="58"/>
      <c r="B22" s="9" t="s">
        <v>1</v>
      </c>
      <c r="C22" s="21">
        <f>C21*1.5</f>
        <v>3370.5</v>
      </c>
      <c r="D22" s="22">
        <f>D21*2</f>
        <v>3730.02</v>
      </c>
      <c r="E22" s="22">
        <f>E21*2</f>
        <v>3280.62</v>
      </c>
      <c r="F22" s="22">
        <f>F21*2</f>
        <v>3055.92</v>
      </c>
      <c r="G22" s="28" t="s">
        <v>23</v>
      </c>
      <c r="H22" s="2"/>
      <c r="I22" s="2"/>
      <c r="J22" s="2"/>
      <c r="K22" s="2"/>
      <c r="L22" s="2"/>
      <c r="M22" s="2"/>
      <c r="N22" s="2"/>
      <c r="O22" s="2"/>
    </row>
    <row r="23" spans="1:15" ht="15" customHeight="1">
      <c r="A23" s="43" t="s">
        <v>49</v>
      </c>
      <c r="B23" s="12" t="s">
        <v>0</v>
      </c>
      <c r="C23" s="20">
        <v>2247</v>
      </c>
      <c r="D23" s="20">
        <f>C23-C23*0.17</f>
        <v>1865.01</v>
      </c>
      <c r="E23" s="20">
        <f>C23-0.27*C23</f>
        <v>1640.31</v>
      </c>
      <c r="F23" s="20">
        <f>C23-C23*0.32</f>
        <v>1527.96</v>
      </c>
      <c r="G23" s="27" t="s">
        <v>23</v>
      </c>
      <c r="H23" s="2"/>
      <c r="I23" s="2"/>
      <c r="J23" s="2"/>
      <c r="K23" s="2"/>
      <c r="L23" s="2"/>
      <c r="M23" s="2"/>
      <c r="N23" s="2"/>
      <c r="O23" s="2"/>
    </row>
    <row r="24" spans="1:15" ht="15" customHeight="1">
      <c r="A24" s="43"/>
      <c r="B24" s="10" t="s">
        <v>1</v>
      </c>
      <c r="C24" s="21">
        <f>C23*1.5</f>
        <v>3370.5</v>
      </c>
      <c r="D24" s="21">
        <f>D23*1.5</f>
        <v>2797.515</v>
      </c>
      <c r="E24" s="21">
        <f>E23*1.5</f>
        <v>2460.465</v>
      </c>
      <c r="F24" s="21">
        <f>F23*1.5</f>
        <v>2291.94</v>
      </c>
      <c r="G24" s="17" t="s">
        <v>23</v>
      </c>
      <c r="H24" s="2"/>
      <c r="I24" s="2"/>
      <c r="J24" s="2"/>
      <c r="K24" s="2"/>
      <c r="L24" s="2"/>
      <c r="M24" s="2"/>
      <c r="N24" s="2"/>
      <c r="O24" s="2"/>
    </row>
    <row r="25" spans="1:15" ht="15" customHeight="1">
      <c r="A25" s="44" t="s">
        <v>19</v>
      </c>
      <c r="B25" s="45"/>
      <c r="C25" s="46"/>
      <c r="D25" s="46"/>
      <c r="E25" s="46"/>
      <c r="F25" s="47"/>
      <c r="G25" s="48"/>
      <c r="H25" s="2"/>
      <c r="I25" s="2"/>
      <c r="J25" s="2"/>
      <c r="K25" s="2"/>
      <c r="L25" s="2"/>
      <c r="M25" s="2"/>
      <c r="N25" s="2"/>
      <c r="O25" s="2"/>
    </row>
    <row r="26" spans="1:15" ht="15" customHeight="1">
      <c r="A26" s="83" t="s">
        <v>34</v>
      </c>
      <c r="B26" s="12" t="s">
        <v>0</v>
      </c>
      <c r="C26" s="20">
        <v>484</v>
      </c>
      <c r="D26" s="20">
        <f>C26-C26*0.1</f>
        <v>435.6</v>
      </c>
      <c r="E26" s="20">
        <f>C26-0.15*C26</f>
        <v>411.4</v>
      </c>
      <c r="F26" s="20">
        <f>C26-C26*0.2</f>
        <v>387.2</v>
      </c>
      <c r="G26" s="27" t="s">
        <v>23</v>
      </c>
      <c r="H26" s="2"/>
      <c r="I26" s="2"/>
      <c r="J26" s="2"/>
      <c r="K26" s="2"/>
      <c r="L26" s="2"/>
      <c r="M26" s="2"/>
      <c r="N26" s="2"/>
      <c r="O26" s="2"/>
    </row>
    <row r="27" spans="1:15" ht="15" customHeight="1">
      <c r="A27" s="83"/>
      <c r="B27" s="10" t="s">
        <v>1</v>
      </c>
      <c r="C27" s="21">
        <f>C26*3</f>
        <v>1452</v>
      </c>
      <c r="D27" s="21">
        <f>D26*3</f>
        <v>1306.8000000000002</v>
      </c>
      <c r="E27" s="21">
        <f>E26*3</f>
        <v>1234.1999999999998</v>
      </c>
      <c r="F27" s="21">
        <f>F26*3</f>
        <v>1161.6</v>
      </c>
      <c r="G27" s="28" t="s">
        <v>23</v>
      </c>
      <c r="H27" s="2"/>
      <c r="I27" s="2"/>
      <c r="J27" s="2"/>
      <c r="K27" s="2"/>
      <c r="L27" s="2"/>
      <c r="M27" s="2"/>
      <c r="N27" s="2"/>
      <c r="O27" s="2"/>
    </row>
    <row r="28" spans="1:15" ht="17.25" customHeight="1">
      <c r="A28" s="83" t="s">
        <v>61</v>
      </c>
      <c r="B28" s="12" t="s">
        <v>0</v>
      </c>
      <c r="C28" s="20">
        <v>484</v>
      </c>
      <c r="D28" s="20">
        <f>C28-C28*0.1</f>
        <v>435.6</v>
      </c>
      <c r="E28" s="20">
        <f>C28-0.13*C28</f>
        <v>421.08</v>
      </c>
      <c r="F28" s="20">
        <f>C28-C28*0.2</f>
        <v>387.2</v>
      </c>
      <c r="G28" s="27" t="s">
        <v>23</v>
      </c>
      <c r="H28" s="2"/>
      <c r="I28" s="2"/>
      <c r="J28" s="2"/>
      <c r="K28" s="2"/>
      <c r="L28" s="2"/>
      <c r="M28" s="2"/>
      <c r="N28" s="2"/>
      <c r="O28" s="2"/>
    </row>
    <row r="29" spans="1:15" ht="18" customHeight="1">
      <c r="A29" s="83"/>
      <c r="B29" s="10" t="s">
        <v>1</v>
      </c>
      <c r="C29" s="21">
        <f>C28*3</f>
        <v>1452</v>
      </c>
      <c r="D29" s="21">
        <f>D28*3</f>
        <v>1306.8000000000002</v>
      </c>
      <c r="E29" s="21">
        <f>E28*3</f>
        <v>1263.24</v>
      </c>
      <c r="F29" s="21">
        <f>F28*3</f>
        <v>1161.6</v>
      </c>
      <c r="G29" s="28" t="s">
        <v>23</v>
      </c>
      <c r="H29" s="2"/>
      <c r="I29" s="2"/>
      <c r="J29" s="2"/>
      <c r="K29" s="2"/>
      <c r="L29" s="2"/>
      <c r="M29" s="2"/>
      <c r="N29" s="2"/>
      <c r="O29" s="2"/>
    </row>
    <row r="30" spans="1:15" ht="15" customHeight="1">
      <c r="A30" s="43" t="s">
        <v>39</v>
      </c>
      <c r="B30" s="12" t="s">
        <v>0</v>
      </c>
      <c r="C30" s="20">
        <v>530</v>
      </c>
      <c r="D30" s="20">
        <f>C30-C30*0.1</f>
        <v>477</v>
      </c>
      <c r="E30" s="20">
        <f>C30-0.13*C30</f>
        <v>461.1</v>
      </c>
      <c r="F30" s="20">
        <f>C30-C30*0.2</f>
        <v>424</v>
      </c>
      <c r="G30" s="27" t="s">
        <v>23</v>
      </c>
      <c r="H30" s="2"/>
      <c r="I30" s="2"/>
      <c r="J30" s="2"/>
      <c r="K30" s="2"/>
      <c r="L30" s="2"/>
      <c r="M30" s="2"/>
      <c r="N30" s="2"/>
      <c r="O30" s="2"/>
    </row>
    <row r="31" spans="1:15" ht="15" customHeight="1">
      <c r="A31" s="43"/>
      <c r="B31" s="10" t="s">
        <v>1</v>
      </c>
      <c r="C31" s="21">
        <f>C30*3</f>
        <v>1590</v>
      </c>
      <c r="D31" s="21">
        <f>D30*3</f>
        <v>1431</v>
      </c>
      <c r="E31" s="21">
        <f>E30*3</f>
        <v>1383.3000000000002</v>
      </c>
      <c r="F31" s="21">
        <f>F30*3</f>
        <v>1272</v>
      </c>
      <c r="G31" s="28" t="s">
        <v>23</v>
      </c>
      <c r="H31" s="2"/>
      <c r="I31" s="2"/>
      <c r="J31" s="2"/>
      <c r="K31" s="2"/>
      <c r="L31" s="2"/>
      <c r="M31" s="2"/>
      <c r="N31" s="2"/>
      <c r="O31" s="2"/>
    </row>
    <row r="32" spans="1:15" ht="15" customHeight="1">
      <c r="A32" s="59" t="s">
        <v>35</v>
      </c>
      <c r="B32" s="12" t="s">
        <v>0</v>
      </c>
      <c r="C32" s="20">
        <v>530</v>
      </c>
      <c r="D32" s="20">
        <f>C32-C32*0.1</f>
        <v>477</v>
      </c>
      <c r="E32" s="20">
        <f>C32-0.12*C32</f>
        <v>466.4</v>
      </c>
      <c r="F32" s="20">
        <f>C32-C32*0.2</f>
        <v>424</v>
      </c>
      <c r="G32" s="27" t="s">
        <v>23</v>
      </c>
      <c r="H32" s="2"/>
      <c r="I32" s="2"/>
      <c r="J32" s="2"/>
      <c r="K32" s="2"/>
      <c r="L32" s="2"/>
      <c r="M32" s="2"/>
      <c r="N32" s="2"/>
      <c r="O32" s="2"/>
    </row>
    <row r="33" spans="1:15" ht="15" customHeight="1">
      <c r="A33" s="60"/>
      <c r="B33" s="10" t="s">
        <v>1</v>
      </c>
      <c r="C33" s="21">
        <f>C32*3</f>
        <v>1590</v>
      </c>
      <c r="D33" s="21">
        <f>D32*3</f>
        <v>1431</v>
      </c>
      <c r="E33" s="21">
        <f>E32*3</f>
        <v>1399.1999999999998</v>
      </c>
      <c r="F33" s="21">
        <f>F32*3</f>
        <v>1272</v>
      </c>
      <c r="G33" s="28" t="s">
        <v>23</v>
      </c>
      <c r="H33" s="2"/>
      <c r="I33" s="2"/>
      <c r="J33" s="2"/>
      <c r="K33" s="2"/>
      <c r="L33" s="2"/>
      <c r="M33" s="2"/>
      <c r="N33" s="2"/>
      <c r="O33" s="2"/>
    </row>
    <row r="34" spans="1:15" ht="15" customHeight="1">
      <c r="A34" s="56" t="s">
        <v>36</v>
      </c>
      <c r="B34" s="12" t="s">
        <v>0</v>
      </c>
      <c r="C34" s="20">
        <v>485</v>
      </c>
      <c r="D34" s="20">
        <f>C34-C34*0.08</f>
        <v>446.2</v>
      </c>
      <c r="E34" s="20">
        <f>C34-0.1*C34</f>
        <v>436.5</v>
      </c>
      <c r="F34" s="20">
        <f>C34-C34*0.2</f>
        <v>388</v>
      </c>
      <c r="G34" s="27" t="s">
        <v>23</v>
      </c>
      <c r="H34" s="2"/>
      <c r="I34" s="2"/>
      <c r="J34" s="2"/>
      <c r="K34" s="2"/>
      <c r="L34" s="2"/>
      <c r="M34" s="2"/>
      <c r="N34" s="2"/>
      <c r="O34" s="2"/>
    </row>
    <row r="35" spans="1:15" ht="15" customHeight="1">
      <c r="A35" s="57"/>
      <c r="B35" s="10" t="s">
        <v>1</v>
      </c>
      <c r="C35" s="21">
        <f>C34*3</f>
        <v>1455</v>
      </c>
      <c r="D35" s="21">
        <f>D34*3</f>
        <v>1338.6</v>
      </c>
      <c r="E35" s="21">
        <f>E34*3</f>
        <v>1309.5</v>
      </c>
      <c r="F35" s="21">
        <f>F34*3</f>
        <v>1164</v>
      </c>
      <c r="G35" s="28" t="s">
        <v>23</v>
      </c>
      <c r="H35" s="2"/>
      <c r="I35" s="2"/>
      <c r="J35" s="2"/>
      <c r="K35" s="2"/>
      <c r="L35" s="2"/>
      <c r="M35" s="2"/>
      <c r="N35" s="2"/>
      <c r="O35" s="2"/>
    </row>
    <row r="36" spans="1:15" ht="15" customHeight="1">
      <c r="A36" s="49" t="s">
        <v>20</v>
      </c>
      <c r="B36" s="50"/>
      <c r="C36" s="50"/>
      <c r="D36" s="50"/>
      <c r="E36" s="50"/>
      <c r="F36" s="51"/>
      <c r="G36" s="52"/>
      <c r="H36" s="2"/>
      <c r="I36" s="2"/>
      <c r="J36" s="2"/>
      <c r="K36" s="2"/>
      <c r="L36" s="2"/>
      <c r="M36" s="2"/>
      <c r="N36" s="2"/>
      <c r="O36" s="2"/>
    </row>
    <row r="37" spans="1:15" ht="15.75" customHeight="1">
      <c r="A37" s="53" t="s">
        <v>37</v>
      </c>
      <c r="B37" s="13" t="s">
        <v>0</v>
      </c>
      <c r="C37" s="20">
        <v>578</v>
      </c>
      <c r="D37" s="20">
        <f>C37-C37*0.13</f>
        <v>502.86</v>
      </c>
      <c r="E37" s="20">
        <f>C37-0.18*C37</f>
        <v>473.96000000000004</v>
      </c>
      <c r="F37" s="20">
        <f>C37-C37*0.23</f>
        <v>445.06</v>
      </c>
      <c r="G37" s="16" t="s">
        <v>23</v>
      </c>
      <c r="H37" s="2"/>
      <c r="I37" s="2"/>
      <c r="J37" s="2"/>
      <c r="K37" s="2"/>
      <c r="L37" s="2"/>
      <c r="M37" s="2"/>
      <c r="N37" s="2"/>
      <c r="O37" s="2"/>
    </row>
    <row r="38" spans="1:15" ht="15.75" customHeight="1">
      <c r="A38" s="53"/>
      <c r="B38" s="9" t="s">
        <v>1</v>
      </c>
      <c r="C38" s="21">
        <f>C37*3</f>
        <v>1734</v>
      </c>
      <c r="D38" s="21">
        <f>D37*3</f>
        <v>1508.58</v>
      </c>
      <c r="E38" s="21">
        <f>E37*3</f>
        <v>1421.88</v>
      </c>
      <c r="F38" s="21">
        <f>F37*3</f>
        <v>1335.18</v>
      </c>
      <c r="G38" s="17" t="s">
        <v>23</v>
      </c>
      <c r="H38" s="2"/>
      <c r="I38" s="2"/>
      <c r="J38" s="2"/>
      <c r="K38" s="2"/>
      <c r="L38" s="2"/>
      <c r="M38" s="2"/>
      <c r="N38" s="2"/>
      <c r="O38" s="2"/>
    </row>
    <row r="39" spans="1:15" ht="12.75" customHeight="1">
      <c r="A39" s="55" t="s">
        <v>42</v>
      </c>
      <c r="B39" s="13" t="s">
        <v>0</v>
      </c>
      <c r="C39" s="20">
        <v>530</v>
      </c>
      <c r="D39" s="20">
        <f>C39-C39*0.13</f>
        <v>461.1</v>
      </c>
      <c r="E39" s="20">
        <f>C39-0.18*C39</f>
        <v>434.6</v>
      </c>
      <c r="F39" s="20">
        <f>C39-C39*0.23</f>
        <v>408.1</v>
      </c>
      <c r="G39" s="16" t="s">
        <v>23</v>
      </c>
      <c r="H39" s="2"/>
      <c r="I39" s="2"/>
      <c r="J39" s="2"/>
      <c r="K39" s="2"/>
      <c r="L39" s="2"/>
      <c r="M39" s="2"/>
      <c r="N39" s="2"/>
      <c r="O39" s="2"/>
    </row>
    <row r="40" spans="1:15" ht="12.75" customHeight="1">
      <c r="A40" s="55"/>
      <c r="B40" s="9" t="s">
        <v>1</v>
      </c>
      <c r="C40" s="21">
        <f>C39*3</f>
        <v>1590</v>
      </c>
      <c r="D40" s="21">
        <f>D39*3</f>
        <v>1383.3000000000002</v>
      </c>
      <c r="E40" s="21">
        <f>E39*3</f>
        <v>1303.8000000000002</v>
      </c>
      <c r="F40" s="21">
        <f>F39*3</f>
        <v>1224.3000000000002</v>
      </c>
      <c r="G40" s="17" t="s">
        <v>23</v>
      </c>
      <c r="H40" s="2"/>
      <c r="I40" s="2"/>
      <c r="J40" s="2"/>
      <c r="K40" s="2"/>
      <c r="L40" s="2"/>
      <c r="M40" s="2"/>
      <c r="N40" s="2"/>
      <c r="O40" s="2"/>
    </row>
    <row r="41" spans="1:15" ht="12.75" customHeight="1">
      <c r="A41" s="55" t="s">
        <v>43</v>
      </c>
      <c r="B41" s="13" t="s">
        <v>0</v>
      </c>
      <c r="C41" s="20">
        <v>578</v>
      </c>
      <c r="D41" s="20">
        <f>C41-C41*0.13</f>
        <v>502.86</v>
      </c>
      <c r="E41" s="20">
        <f>C41-0.18*C41</f>
        <v>473.96000000000004</v>
      </c>
      <c r="F41" s="20">
        <f>C41-C41*0.23</f>
        <v>445.06</v>
      </c>
      <c r="G41" s="16" t="s">
        <v>23</v>
      </c>
      <c r="H41" s="2"/>
      <c r="I41" s="2"/>
      <c r="J41" s="2"/>
      <c r="K41" s="2"/>
      <c r="L41" s="2"/>
      <c r="M41" s="2"/>
      <c r="N41" s="2"/>
      <c r="O41" s="2"/>
    </row>
    <row r="42" spans="1:15" ht="12.75" customHeight="1">
      <c r="A42" s="55"/>
      <c r="B42" s="9" t="s">
        <v>1</v>
      </c>
      <c r="C42" s="21">
        <f>C41*3</f>
        <v>1734</v>
      </c>
      <c r="D42" s="21">
        <f>D41*3</f>
        <v>1508.58</v>
      </c>
      <c r="E42" s="21">
        <f>E41*3</f>
        <v>1421.88</v>
      </c>
      <c r="F42" s="21">
        <f>F41*3</f>
        <v>1335.18</v>
      </c>
      <c r="G42" s="17" t="s">
        <v>23</v>
      </c>
      <c r="H42" s="2"/>
      <c r="I42" s="2"/>
      <c r="J42" s="2"/>
      <c r="K42" s="2"/>
      <c r="L42" s="2"/>
      <c r="M42" s="2"/>
      <c r="N42" s="2"/>
      <c r="O42" s="2"/>
    </row>
    <row r="43" spans="1:15" ht="15.75" customHeight="1">
      <c r="A43" s="55" t="s">
        <v>38</v>
      </c>
      <c r="B43" s="13" t="s">
        <v>0</v>
      </c>
      <c r="C43" s="20">
        <v>678</v>
      </c>
      <c r="D43" s="20">
        <f>C43-C43*0.15</f>
        <v>576.3</v>
      </c>
      <c r="E43" s="20">
        <f>C43-0.2*C43</f>
        <v>542.4</v>
      </c>
      <c r="F43" s="20">
        <f>C43-C43*0.27</f>
        <v>494.94</v>
      </c>
      <c r="G43" s="16" t="s">
        <v>23</v>
      </c>
      <c r="H43" s="2"/>
      <c r="I43" s="2"/>
      <c r="J43" s="2"/>
      <c r="K43" s="2"/>
      <c r="L43" s="2"/>
      <c r="M43" s="2"/>
      <c r="N43" s="2"/>
      <c r="O43" s="2"/>
    </row>
    <row r="44" spans="1:15" ht="15.75" customHeight="1">
      <c r="A44" s="55"/>
      <c r="B44" s="9" t="s">
        <v>1</v>
      </c>
      <c r="C44" s="21">
        <f>C43*3</f>
        <v>2034</v>
      </c>
      <c r="D44" s="21">
        <f>D43*3</f>
        <v>1728.8999999999999</v>
      </c>
      <c r="E44" s="21">
        <f>E43*3</f>
        <v>1627.1999999999998</v>
      </c>
      <c r="F44" s="21">
        <f>F43*3</f>
        <v>1484.82</v>
      </c>
      <c r="G44" s="17" t="s">
        <v>23</v>
      </c>
      <c r="H44" s="2"/>
      <c r="I44" s="2"/>
      <c r="J44" s="2"/>
      <c r="K44" s="2"/>
      <c r="L44" s="2"/>
      <c r="M44" s="2"/>
      <c r="N44" s="2"/>
      <c r="O44" s="2"/>
    </row>
    <row r="45" spans="1:15" ht="15.75" customHeight="1">
      <c r="A45" s="49" t="s">
        <v>50</v>
      </c>
      <c r="B45" s="50"/>
      <c r="C45" s="50"/>
      <c r="D45" s="50"/>
      <c r="E45" s="50"/>
      <c r="F45" s="51"/>
      <c r="G45" s="52"/>
      <c r="H45" s="2"/>
      <c r="I45" s="2"/>
      <c r="J45" s="2"/>
      <c r="K45" s="2"/>
      <c r="L45" s="2"/>
      <c r="M45" s="2"/>
      <c r="N45" s="2"/>
      <c r="O45" s="2"/>
    </row>
    <row r="46" spans="1:15" ht="15.75" customHeight="1">
      <c r="A46" s="53" t="s">
        <v>51</v>
      </c>
      <c r="B46" s="13" t="s">
        <v>0</v>
      </c>
      <c r="C46" s="20">
        <v>396</v>
      </c>
      <c r="D46" s="20">
        <f>C46-C46*0.13</f>
        <v>344.52</v>
      </c>
      <c r="E46" s="20">
        <f>C46-0.15*C46</f>
        <v>336.6</v>
      </c>
      <c r="F46" s="20">
        <f>C46-C46*0.18</f>
        <v>324.72</v>
      </c>
      <c r="G46" s="16" t="s">
        <v>23</v>
      </c>
      <c r="H46" s="2"/>
      <c r="I46" s="2"/>
      <c r="J46" s="2"/>
      <c r="K46" s="2"/>
      <c r="L46" s="2"/>
      <c r="M46" s="2"/>
      <c r="N46" s="2"/>
      <c r="O46" s="2"/>
    </row>
    <row r="47" spans="1:15" ht="15.75" customHeight="1">
      <c r="A47" s="53"/>
      <c r="B47" s="9" t="s">
        <v>1</v>
      </c>
      <c r="C47" s="21">
        <f>C46*3</f>
        <v>1188</v>
      </c>
      <c r="D47" s="21">
        <f>D46*3</f>
        <v>1033.56</v>
      </c>
      <c r="E47" s="21">
        <f>E46*3</f>
        <v>1009.8000000000001</v>
      </c>
      <c r="F47" s="21">
        <f>F46*3</f>
        <v>974.1600000000001</v>
      </c>
      <c r="G47" s="17" t="s">
        <v>23</v>
      </c>
      <c r="H47" s="2"/>
      <c r="I47" s="2"/>
      <c r="J47" s="2"/>
      <c r="K47" s="2"/>
      <c r="L47" s="2"/>
      <c r="M47" s="2"/>
      <c r="N47" s="2"/>
      <c r="O47" s="2"/>
    </row>
    <row r="48" spans="1:15" ht="15.75" customHeight="1">
      <c r="A48" s="54" t="s">
        <v>52</v>
      </c>
      <c r="B48" s="13" t="s">
        <v>0</v>
      </c>
      <c r="C48" s="20">
        <v>396</v>
      </c>
      <c r="D48" s="20">
        <f>C48-C48*0.13</f>
        <v>344.52</v>
      </c>
      <c r="E48" s="20">
        <f>C48-0.15*C48</f>
        <v>336.6</v>
      </c>
      <c r="F48" s="20">
        <f>C48-C48*0.18</f>
        <v>324.72</v>
      </c>
      <c r="G48" s="16" t="s">
        <v>23</v>
      </c>
      <c r="H48" s="2"/>
      <c r="I48" s="2"/>
      <c r="J48" s="2"/>
      <c r="K48" s="2"/>
      <c r="L48" s="2"/>
      <c r="M48" s="2"/>
      <c r="N48" s="2"/>
      <c r="O48" s="2"/>
    </row>
    <row r="49" spans="1:15" ht="15.75" customHeight="1">
      <c r="A49" s="55"/>
      <c r="B49" s="9" t="s">
        <v>1</v>
      </c>
      <c r="C49" s="21">
        <f>C48*3</f>
        <v>1188</v>
      </c>
      <c r="D49" s="21">
        <f>D48*3</f>
        <v>1033.56</v>
      </c>
      <c r="E49" s="21">
        <f>E48*3</f>
        <v>1009.8000000000001</v>
      </c>
      <c r="F49" s="21">
        <f>F48*3</f>
        <v>974.1600000000001</v>
      </c>
      <c r="G49" s="17" t="s">
        <v>23</v>
      </c>
      <c r="H49" s="2"/>
      <c r="I49" s="2"/>
      <c r="J49" s="2"/>
      <c r="K49" s="2"/>
      <c r="L49" s="2"/>
      <c r="M49" s="2"/>
      <c r="N49" s="2"/>
      <c r="O49" s="2"/>
    </row>
    <row r="50" spans="1:15" ht="15" customHeight="1">
      <c r="A50" s="79" t="s">
        <v>2</v>
      </c>
      <c r="B50" s="80"/>
      <c r="C50" s="80"/>
      <c r="D50" s="80"/>
      <c r="E50" s="80"/>
      <c r="F50" s="81"/>
      <c r="G50" s="82"/>
      <c r="H50" s="2"/>
      <c r="I50" s="2"/>
      <c r="J50" s="2"/>
      <c r="K50" s="2"/>
      <c r="L50" s="2"/>
      <c r="M50" s="2"/>
      <c r="N50" s="2"/>
      <c r="O50" s="2"/>
    </row>
    <row r="51" spans="1:15" ht="87" customHeight="1">
      <c r="A51" s="14" t="s">
        <v>59</v>
      </c>
      <c r="B51" s="11" t="s">
        <v>1</v>
      </c>
      <c r="C51" s="21">
        <v>3055</v>
      </c>
      <c r="D51" s="21">
        <f>C51-C51*0.15</f>
        <v>2596.75</v>
      </c>
      <c r="E51" s="21">
        <f>C51-C51*0.2</f>
        <v>2444</v>
      </c>
      <c r="F51" s="21">
        <f>C51-C51*0.24</f>
        <v>2321.8</v>
      </c>
      <c r="G51" s="17" t="s">
        <v>23</v>
      </c>
      <c r="H51" s="2"/>
      <c r="I51" s="2"/>
      <c r="J51" s="2"/>
      <c r="K51" s="2"/>
      <c r="L51" s="2"/>
      <c r="M51" s="2"/>
      <c r="N51" s="2"/>
      <c r="O51" s="2"/>
    </row>
    <row r="52" spans="1:15" ht="29.25">
      <c r="A52" s="14" t="s">
        <v>40</v>
      </c>
      <c r="B52" s="11" t="s">
        <v>1</v>
      </c>
      <c r="C52" s="21">
        <f>C51/5*3</f>
        <v>1833</v>
      </c>
      <c r="D52" s="21">
        <f aca="true" t="shared" si="0" ref="D52:D57">C52-C52*0.15</f>
        <v>1558.05</v>
      </c>
      <c r="E52" s="21">
        <f aca="true" t="shared" si="1" ref="E52:E57">C52-C52*0.2</f>
        <v>1466.4</v>
      </c>
      <c r="F52" s="21">
        <f aca="true" t="shared" si="2" ref="F52:F57">C52-C52*0.24</f>
        <v>1393.08</v>
      </c>
      <c r="G52" s="17" t="s">
        <v>23</v>
      </c>
      <c r="H52" s="2"/>
      <c r="I52" s="2"/>
      <c r="J52" s="2"/>
      <c r="K52" s="2"/>
      <c r="L52" s="2"/>
      <c r="M52" s="2"/>
      <c r="N52" s="2"/>
      <c r="O52" s="2"/>
    </row>
    <row r="53" spans="1:15" ht="45.75" customHeight="1">
      <c r="A53" s="14" t="s">
        <v>60</v>
      </c>
      <c r="B53" s="11" t="s">
        <v>3</v>
      </c>
      <c r="C53" s="21">
        <v>5300</v>
      </c>
      <c r="D53" s="21">
        <f t="shared" si="0"/>
        <v>4505</v>
      </c>
      <c r="E53" s="21">
        <f t="shared" si="1"/>
        <v>4240</v>
      </c>
      <c r="F53" s="21">
        <f t="shared" si="2"/>
        <v>4028</v>
      </c>
      <c r="G53" s="17" t="s">
        <v>23</v>
      </c>
      <c r="H53" s="2"/>
      <c r="I53" s="2"/>
      <c r="J53" s="2"/>
      <c r="K53" s="2"/>
      <c r="L53" s="2"/>
      <c r="M53" s="2"/>
      <c r="N53" s="2"/>
      <c r="O53" s="2"/>
    </row>
    <row r="54" spans="1:15" ht="16.5" customHeight="1">
      <c r="A54" s="14" t="s">
        <v>44</v>
      </c>
      <c r="B54" s="11" t="s">
        <v>3</v>
      </c>
      <c r="C54" s="21">
        <v>978</v>
      </c>
      <c r="D54" s="21">
        <f t="shared" si="0"/>
        <v>831.3</v>
      </c>
      <c r="E54" s="21">
        <f t="shared" si="1"/>
        <v>782.4</v>
      </c>
      <c r="F54" s="21">
        <f t="shared" si="2"/>
        <v>743.28</v>
      </c>
      <c r="G54" s="17" t="s">
        <v>23</v>
      </c>
      <c r="H54" s="2"/>
      <c r="I54" s="2"/>
      <c r="J54" s="2"/>
      <c r="K54" s="2"/>
      <c r="L54" s="2"/>
      <c r="M54" s="2"/>
      <c r="N54" s="2"/>
      <c r="O54" s="2"/>
    </row>
    <row r="55" spans="1:15" ht="16.5" customHeight="1">
      <c r="A55" s="14" t="s">
        <v>22</v>
      </c>
      <c r="B55" s="11" t="s">
        <v>1</v>
      </c>
      <c r="C55" s="21">
        <v>3135</v>
      </c>
      <c r="D55" s="21">
        <f t="shared" si="0"/>
        <v>2664.75</v>
      </c>
      <c r="E55" s="21">
        <f t="shared" si="1"/>
        <v>2508</v>
      </c>
      <c r="F55" s="21">
        <f t="shared" si="2"/>
        <v>2382.6</v>
      </c>
      <c r="G55" s="17" t="s">
        <v>23</v>
      </c>
      <c r="H55" s="2"/>
      <c r="I55" s="2"/>
      <c r="J55" s="2"/>
      <c r="K55" s="2"/>
      <c r="L55" s="2"/>
      <c r="M55" s="2"/>
      <c r="N55" s="2"/>
      <c r="O55" s="2"/>
    </row>
    <row r="56" spans="1:15" ht="16.5" customHeight="1">
      <c r="A56" s="14" t="s">
        <v>17</v>
      </c>
      <c r="B56" s="11" t="s">
        <v>1</v>
      </c>
      <c r="C56" s="21">
        <v>5480</v>
      </c>
      <c r="D56" s="21">
        <f t="shared" si="0"/>
        <v>4658</v>
      </c>
      <c r="E56" s="21">
        <f t="shared" si="1"/>
        <v>4384</v>
      </c>
      <c r="F56" s="21">
        <f t="shared" si="2"/>
        <v>4164.8</v>
      </c>
      <c r="G56" s="17" t="s">
        <v>23</v>
      </c>
      <c r="H56" s="2"/>
      <c r="I56" s="2"/>
      <c r="J56" s="2"/>
      <c r="K56" s="2"/>
      <c r="L56" s="2"/>
      <c r="M56" s="2"/>
      <c r="N56" s="2"/>
      <c r="O56" s="2"/>
    </row>
    <row r="57" spans="1:15" ht="16.5" customHeight="1">
      <c r="A57" s="14" t="s">
        <v>21</v>
      </c>
      <c r="B57" s="11" t="s">
        <v>1</v>
      </c>
      <c r="C57" s="21">
        <v>1650</v>
      </c>
      <c r="D57" s="21">
        <f t="shared" si="0"/>
        <v>1402.5</v>
      </c>
      <c r="E57" s="21">
        <f t="shared" si="1"/>
        <v>1320</v>
      </c>
      <c r="F57" s="21">
        <f t="shared" si="2"/>
        <v>1254</v>
      </c>
      <c r="G57" s="17" t="s">
        <v>23</v>
      </c>
      <c r="H57" s="2"/>
      <c r="I57" s="2"/>
      <c r="J57" s="2"/>
      <c r="K57" s="2"/>
      <c r="L57" s="2"/>
      <c r="M57" s="2"/>
      <c r="N57" s="2"/>
      <c r="O57" s="2"/>
    </row>
    <row r="58" spans="1:15" ht="16.5" customHeight="1">
      <c r="A58" s="15" t="s">
        <v>14</v>
      </c>
      <c r="B58" s="11" t="s">
        <v>4</v>
      </c>
      <c r="C58" s="23">
        <v>212</v>
      </c>
      <c r="D58" s="21">
        <f>C58-C58*0.08</f>
        <v>195.04</v>
      </c>
      <c r="E58" s="21">
        <f>C58-C58*0.15</f>
        <v>180.2</v>
      </c>
      <c r="F58" s="21">
        <f>C58-C58*0.2</f>
        <v>169.6</v>
      </c>
      <c r="G58" s="17" t="s">
        <v>23</v>
      </c>
      <c r="H58" s="2"/>
      <c r="I58" s="2"/>
      <c r="J58" s="2"/>
      <c r="K58" s="2"/>
      <c r="L58" s="2"/>
      <c r="M58" s="2"/>
      <c r="N58" s="2"/>
      <c r="O58" s="2"/>
    </row>
    <row r="59" spans="1:15" ht="16.5" customHeight="1">
      <c r="A59" s="15" t="s">
        <v>15</v>
      </c>
      <c r="B59" s="11" t="s">
        <v>5</v>
      </c>
      <c r="C59" s="23">
        <v>1084</v>
      </c>
      <c r="D59" s="21">
        <f>C59-C59*0.08</f>
        <v>997.28</v>
      </c>
      <c r="E59" s="21">
        <f>C59-C59*0.15</f>
        <v>921.4</v>
      </c>
      <c r="F59" s="21">
        <f>C59-C59*0.2</f>
        <v>867.2</v>
      </c>
      <c r="G59" s="17" t="s">
        <v>23</v>
      </c>
      <c r="H59" s="2"/>
      <c r="I59" s="2"/>
      <c r="J59" s="2"/>
      <c r="K59" s="2"/>
      <c r="L59" s="2"/>
      <c r="M59" s="2"/>
      <c r="N59" s="2"/>
      <c r="O59" s="2"/>
    </row>
    <row r="60" spans="1:15" ht="16.5" customHeight="1">
      <c r="A60" s="15" t="s">
        <v>16</v>
      </c>
      <c r="B60" s="11" t="s">
        <v>5</v>
      </c>
      <c r="C60" s="23">
        <v>3222</v>
      </c>
      <c r="D60" s="21">
        <f>C60-C60*0.08</f>
        <v>2964.24</v>
      </c>
      <c r="E60" s="21">
        <f>C60-C60*0.15</f>
        <v>2738.7</v>
      </c>
      <c r="F60" s="21">
        <f>C60-C60*0.2</f>
        <v>2577.6</v>
      </c>
      <c r="G60" s="17" t="s">
        <v>23</v>
      </c>
      <c r="H60" s="2"/>
      <c r="I60" s="2"/>
      <c r="J60" s="2"/>
      <c r="K60" s="2"/>
      <c r="L60" s="2"/>
      <c r="M60" s="2"/>
      <c r="N60" s="2"/>
      <c r="O60" s="2"/>
    </row>
    <row r="61" spans="1:15" ht="16.5" customHeight="1">
      <c r="A61" s="15" t="s">
        <v>45</v>
      </c>
      <c r="B61" s="11" t="s">
        <v>5</v>
      </c>
      <c r="C61" s="23">
        <v>700</v>
      </c>
      <c r="D61" s="21">
        <f>C61-C61*0.08</f>
        <v>644</v>
      </c>
      <c r="E61" s="21">
        <f>C61-C61*0.15</f>
        <v>595</v>
      </c>
      <c r="F61" s="21">
        <f>C61-C61*0.2</f>
        <v>560</v>
      </c>
      <c r="G61" s="17" t="s">
        <v>23</v>
      </c>
      <c r="H61" s="2"/>
      <c r="I61" s="2"/>
      <c r="J61" s="2"/>
      <c r="K61" s="2"/>
      <c r="L61" s="2"/>
      <c r="M61" s="2"/>
      <c r="N61" s="2"/>
      <c r="O61" s="2"/>
    </row>
    <row r="62" spans="1:15" ht="16.5" customHeight="1">
      <c r="A62" s="15" t="s">
        <v>46</v>
      </c>
      <c r="B62" s="11" t="s">
        <v>5</v>
      </c>
      <c r="C62" s="23">
        <v>3007</v>
      </c>
      <c r="D62" s="21">
        <f>C62-C62*0.08</f>
        <v>2766.44</v>
      </c>
      <c r="E62" s="21">
        <f>C62-C62*0.15</f>
        <v>2555.95</v>
      </c>
      <c r="F62" s="21">
        <f>C62-C62*0.2</f>
        <v>2405.6</v>
      </c>
      <c r="G62" s="17" t="s">
        <v>23</v>
      </c>
      <c r="H62" s="2"/>
      <c r="I62" s="2"/>
      <c r="J62" s="2"/>
      <c r="K62" s="2"/>
      <c r="L62" s="2"/>
      <c r="M62" s="2"/>
      <c r="N62" s="2"/>
      <c r="O62" s="2"/>
    </row>
    <row r="63" spans="1:15" ht="16.5" customHeight="1">
      <c r="A63" s="15" t="s">
        <v>53</v>
      </c>
      <c r="B63" s="33" t="s">
        <v>8</v>
      </c>
      <c r="C63" s="34">
        <v>320</v>
      </c>
      <c r="D63" s="35">
        <f>C63-C63*0.07</f>
        <v>297.6</v>
      </c>
      <c r="E63" s="35">
        <f>C63-C63*0.1</f>
        <v>288</v>
      </c>
      <c r="F63" s="21">
        <f>C63-C63*0.12</f>
        <v>281.6</v>
      </c>
      <c r="G63" s="31" t="s">
        <v>23</v>
      </c>
      <c r="H63" s="2"/>
      <c r="I63" s="2"/>
      <c r="J63" s="2"/>
      <c r="K63" s="2"/>
      <c r="L63" s="2"/>
      <c r="M63" s="2"/>
      <c r="N63" s="2"/>
      <c r="O63" s="2"/>
    </row>
    <row r="64" spans="1:15" ht="16.5" customHeight="1">
      <c r="A64" s="15" t="s">
        <v>54</v>
      </c>
      <c r="B64" s="33" t="s">
        <v>6</v>
      </c>
      <c r="C64" s="36">
        <v>60</v>
      </c>
      <c r="D64" s="35">
        <f>C64-C64*0.07</f>
        <v>55.8</v>
      </c>
      <c r="E64" s="35">
        <f>C64-C64*0.1</f>
        <v>54</v>
      </c>
      <c r="F64" s="21">
        <f>C64-C64*0.12</f>
        <v>52.8</v>
      </c>
      <c r="G64" s="31" t="s">
        <v>23</v>
      </c>
      <c r="H64" s="2"/>
      <c r="I64" s="2"/>
      <c r="J64" s="2"/>
      <c r="K64" s="2"/>
      <c r="L64" s="2"/>
      <c r="M64" s="2"/>
      <c r="N64" s="2"/>
      <c r="O64" s="2"/>
    </row>
    <row r="65" spans="1:15" ht="16.5" customHeight="1">
      <c r="A65" s="15" t="s">
        <v>55</v>
      </c>
      <c r="B65" s="33" t="s">
        <v>6</v>
      </c>
      <c r="C65" s="37">
        <v>60</v>
      </c>
      <c r="D65" s="35">
        <f>C65-C65*0.07</f>
        <v>55.8</v>
      </c>
      <c r="E65" s="35">
        <f>C65-C65*0.1</f>
        <v>54</v>
      </c>
      <c r="F65" s="21">
        <f>C65-C65*0.12</f>
        <v>52.8</v>
      </c>
      <c r="G65" s="31" t="s">
        <v>23</v>
      </c>
      <c r="H65" s="2"/>
      <c r="I65" s="2"/>
      <c r="J65" s="2"/>
      <c r="K65" s="2"/>
      <c r="L65" s="2"/>
      <c r="M65" s="2"/>
      <c r="N65" s="2"/>
      <c r="O65" s="2"/>
    </row>
    <row r="66" spans="1:15" ht="16.5" customHeight="1">
      <c r="A66" s="15" t="s">
        <v>9</v>
      </c>
      <c r="B66" s="33" t="s">
        <v>1</v>
      </c>
      <c r="C66" s="37">
        <v>690</v>
      </c>
      <c r="D66" s="35">
        <f>C66-C66*0.07</f>
        <v>641.7</v>
      </c>
      <c r="E66" s="35">
        <f>C66-C66*0.1</f>
        <v>621</v>
      </c>
      <c r="F66" s="21">
        <f>C66-C66*0.12</f>
        <v>607.2</v>
      </c>
      <c r="G66" s="31" t="s">
        <v>23</v>
      </c>
      <c r="H66" s="2"/>
      <c r="I66" s="2"/>
      <c r="J66" s="2"/>
      <c r="K66" s="2"/>
      <c r="L66" s="2"/>
      <c r="M66" s="2"/>
      <c r="N66" s="2"/>
      <c r="O66" s="2"/>
    </row>
    <row r="67" spans="1:15" ht="16.5" customHeight="1">
      <c r="A67" s="15" t="s">
        <v>56</v>
      </c>
      <c r="B67" s="33" t="s">
        <v>6</v>
      </c>
      <c r="C67" s="34">
        <v>294</v>
      </c>
      <c r="D67" s="35">
        <f>C67-C67*0.13</f>
        <v>255.78</v>
      </c>
      <c r="E67" s="35">
        <f>C67-C67*0.17</f>
        <v>244.01999999999998</v>
      </c>
      <c r="F67" s="21">
        <f>C67-C67*0.22</f>
        <v>229.32</v>
      </c>
      <c r="G67" s="31" t="s">
        <v>23</v>
      </c>
      <c r="H67" s="2"/>
      <c r="I67" s="2"/>
      <c r="J67" s="2"/>
      <c r="K67" s="2"/>
      <c r="L67" s="2"/>
      <c r="M67" s="2"/>
      <c r="N67" s="2"/>
      <c r="O67" s="2"/>
    </row>
    <row r="68" spans="1:15" ht="16.5" customHeight="1">
      <c r="A68" s="15" t="s">
        <v>57</v>
      </c>
      <c r="B68" s="33" t="s">
        <v>6</v>
      </c>
      <c r="C68" s="34">
        <v>428</v>
      </c>
      <c r="D68" s="35">
        <f>C68-C68*0.13</f>
        <v>372.36</v>
      </c>
      <c r="E68" s="35">
        <f>C68-C68*0.17</f>
        <v>355.24</v>
      </c>
      <c r="F68" s="21">
        <f>C68-C68*0.22</f>
        <v>333.84000000000003</v>
      </c>
      <c r="G68" s="31" t="s">
        <v>23</v>
      </c>
      <c r="H68" s="2"/>
      <c r="I68" s="2"/>
      <c r="J68" s="2"/>
      <c r="K68" s="2"/>
      <c r="L68" s="2"/>
      <c r="M68" s="2"/>
      <c r="N68" s="2"/>
      <c r="O68" s="2"/>
    </row>
    <row r="69" spans="1:15" ht="16.5" customHeight="1" thickBot="1">
      <c r="A69" s="38" t="s">
        <v>58</v>
      </c>
      <c r="B69" s="39" t="s">
        <v>6</v>
      </c>
      <c r="C69" s="40">
        <v>342</v>
      </c>
      <c r="D69" s="41">
        <f>C69-C69*0.13</f>
        <v>297.54</v>
      </c>
      <c r="E69" s="41">
        <f>C69-C69*0.17</f>
        <v>283.86</v>
      </c>
      <c r="F69" s="42">
        <f>C69-C69*0.22</f>
        <v>266.76</v>
      </c>
      <c r="G69" s="32" t="s">
        <v>23</v>
      </c>
      <c r="H69" s="2"/>
      <c r="I69" s="2"/>
      <c r="J69" s="2"/>
      <c r="K69" s="2"/>
      <c r="L69" s="2"/>
      <c r="M69" s="2"/>
      <c r="N69" s="2"/>
      <c r="O69" s="2"/>
    </row>
    <row r="70" spans="1:15" ht="12.75" customHeight="1" hidden="1">
      <c r="A70" s="6"/>
      <c r="B70" s="6"/>
      <c r="C70" s="6"/>
      <c r="D70" s="6"/>
      <c r="E70" s="7"/>
      <c r="F70" s="7"/>
      <c r="G70" s="8"/>
      <c r="H70" s="2"/>
      <c r="I70" s="2"/>
      <c r="J70" s="2"/>
      <c r="K70" s="2"/>
      <c r="L70" s="2"/>
      <c r="M70" s="2"/>
      <c r="N70" s="2"/>
      <c r="O70" s="2"/>
    </row>
    <row r="71" ht="13.5" thickTop="1"/>
    <row r="72" ht="8.25" customHeight="1"/>
  </sheetData>
  <sheetProtection/>
  <mergeCells count="30">
    <mergeCell ref="A30:A31"/>
    <mergeCell ref="A8:A9"/>
    <mergeCell ref="A41:A42"/>
    <mergeCell ref="A50:G50"/>
    <mergeCell ref="A43:A44"/>
    <mergeCell ref="A19:A20"/>
    <mergeCell ref="A28:A29"/>
    <mergeCell ref="A26:A27"/>
    <mergeCell ref="A39:A40"/>
    <mergeCell ref="A37:A38"/>
    <mergeCell ref="A34:A35"/>
    <mergeCell ref="A21:A22"/>
    <mergeCell ref="A32:A33"/>
    <mergeCell ref="A36:G36"/>
    <mergeCell ref="A1:G1"/>
    <mergeCell ref="A3:G3"/>
    <mergeCell ref="E5:G5"/>
    <mergeCell ref="A2:G2"/>
    <mergeCell ref="A4:G4"/>
    <mergeCell ref="A7:G7"/>
    <mergeCell ref="A15:A16"/>
    <mergeCell ref="A12:G12"/>
    <mergeCell ref="A45:G45"/>
    <mergeCell ref="A46:A47"/>
    <mergeCell ref="A48:A49"/>
    <mergeCell ref="A10:A11"/>
    <mergeCell ref="A13:A14"/>
    <mergeCell ref="A25:G25"/>
    <mergeCell ref="A17:A18"/>
    <mergeCell ref="A23:A24"/>
  </mergeCells>
  <printOptions/>
  <pageMargins left="0.2755905511811024" right="0.12" top="0.15748031496062992" bottom="0.1968503937007874" header="0.17" footer="0.15748031496062992"/>
  <pageSetup horizontalDpi="300" verticalDpi="300" orientation="portrait" paperSize="9" scale="65" r:id="rId2"/>
  <ignoredErrors>
    <ignoredError sqref="B28 A27:C27 B30 A29:C29 A33:C33 A31:C31 B26 G26 G28 G30 B32 G32 B23 G23 E14:F14 E16:F16 E24:G25 E18:F18 E20:F20 E27:G27 E29:G29 E31:G31 E33:G33 A24:C2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Tany-PC</dc:creator>
  <cp:keywords/>
  <dc:description/>
  <cp:lastModifiedBy>User</cp:lastModifiedBy>
  <cp:lastPrinted>2019-08-22T14:06:42Z</cp:lastPrinted>
  <dcterms:created xsi:type="dcterms:W3CDTF">2014-09-23T07:28:44Z</dcterms:created>
  <dcterms:modified xsi:type="dcterms:W3CDTF">2019-08-22T14:07:55Z</dcterms:modified>
  <cp:category/>
  <cp:version/>
  <cp:contentType/>
  <cp:contentStatus/>
</cp:coreProperties>
</file>